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_server\документы\24 документы 2025\2. СОБРАНИЕ ДЕПУТАТОВ\8 СОЗЫВ\РЕШЕНИЯ\"/>
    </mc:Choice>
  </mc:AlternateContent>
  <xr:revisionPtr revIDLastSave="0" documentId="13_ncr:1_{2BB1CC38-2696-4AF9-8D9A-F816D9A77A13}" xr6:coauthVersionLast="45" xr6:coauthVersionMax="45" xr10:uidLastSave="{00000000-0000-0000-0000-000000000000}"/>
  <bookViews>
    <workbookView xWindow="-120" yWindow="-120" windowWidth="29040" windowHeight="15720" activeTab="11" xr2:uid="{00000000-000D-0000-FFFF-FFFF00000000}"/>
  </bookViews>
  <sheets>
    <sheet name="пр№1" sheetId="5" r:id="rId1"/>
    <sheet name="пр№2" sheetId="16" r:id="rId2"/>
    <sheet name="пр№3" sheetId="11" r:id="rId3"/>
    <sheet name="пр№4" sheetId="23" r:id="rId4"/>
    <sheet name="пр№5" sheetId="28" r:id="rId5"/>
    <sheet name="пр№6" sheetId="4" r:id="rId6"/>
    <sheet name="пр№7" sheetId="9" r:id="rId7"/>
    <sheet name="ПР№8" sheetId="7" r:id="rId8"/>
    <sheet name="ПР№9" sheetId="26" r:id="rId9"/>
    <sheet name="ПР 10" sheetId="14" r:id="rId10"/>
    <sheet name="ПР11" sheetId="20" r:id="rId11"/>
    <sheet name="ПР 12" sheetId="17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44" i="28" l="1"/>
  <c r="H144" i="28"/>
  <c r="J145" i="28"/>
  <c r="I145" i="28"/>
  <c r="I144" i="28" s="1"/>
  <c r="H145" i="28"/>
  <c r="G157" i="4"/>
  <c r="G156" i="4" s="1"/>
  <c r="J18" i="28" l="1"/>
  <c r="I18" i="28"/>
  <c r="J17" i="28"/>
  <c r="I17" i="28"/>
  <c r="J16" i="28"/>
  <c r="I16" i="28"/>
  <c r="H16" i="28"/>
  <c r="H17" i="28"/>
  <c r="H18" i="28"/>
  <c r="J87" i="28"/>
  <c r="I87" i="28"/>
  <c r="H87" i="28"/>
  <c r="J39" i="28" l="1"/>
  <c r="I39" i="28"/>
  <c r="H39" i="28"/>
  <c r="H177" i="28"/>
  <c r="J178" i="28"/>
  <c r="I178" i="28"/>
  <c r="H178" i="28"/>
  <c r="H141" i="28"/>
  <c r="I141" i="28"/>
  <c r="J141" i="28"/>
  <c r="D24" i="7" l="1"/>
  <c r="I19" i="4"/>
  <c r="H19" i="4"/>
  <c r="H190" i="4" l="1"/>
  <c r="G190" i="4"/>
  <c r="H189" i="4"/>
  <c r="G189" i="4"/>
  <c r="J228" i="28" l="1"/>
  <c r="I228" i="28"/>
  <c r="H228" i="28"/>
  <c r="J227" i="28"/>
  <c r="J226" i="28" s="1"/>
  <c r="I227" i="28"/>
  <c r="H227" i="28"/>
  <c r="H226" i="28" s="1"/>
  <c r="I226" i="28"/>
  <c r="J220" i="28"/>
  <c r="J213" i="28" s="1"/>
  <c r="I220" i="28"/>
  <c r="I213" i="28" s="1"/>
  <c r="H220" i="28"/>
  <c r="H213" i="28" s="1"/>
  <c r="J208" i="28"/>
  <c r="I208" i="28"/>
  <c r="H208" i="28"/>
  <c r="J207" i="28"/>
  <c r="I207" i="28"/>
  <c r="H207" i="28"/>
  <c r="J206" i="28"/>
  <c r="I206" i="28"/>
  <c r="H206" i="28"/>
  <c r="J200" i="28"/>
  <c r="I200" i="28"/>
  <c r="H200" i="28"/>
  <c r="J199" i="28"/>
  <c r="I199" i="28"/>
  <c r="H199" i="28"/>
  <c r="J187" i="28"/>
  <c r="I187" i="28"/>
  <c r="H187" i="28"/>
  <c r="J180" i="28"/>
  <c r="I180" i="28"/>
  <c r="H180" i="28"/>
  <c r="J177" i="28"/>
  <c r="I177" i="28"/>
  <c r="J174" i="28"/>
  <c r="I174" i="28"/>
  <c r="H174" i="28"/>
  <c r="J171" i="28"/>
  <c r="I171" i="28"/>
  <c r="H171" i="28"/>
  <c r="J165" i="28"/>
  <c r="I165" i="28"/>
  <c r="H165" i="28"/>
  <c r="J164" i="28"/>
  <c r="I164" i="28"/>
  <c r="H164" i="28"/>
  <c r="J138" i="28"/>
  <c r="I138" i="28"/>
  <c r="H138" i="28"/>
  <c r="J130" i="28"/>
  <c r="I130" i="28"/>
  <c r="H130" i="28"/>
  <c r="J121" i="28"/>
  <c r="I121" i="28"/>
  <c r="H121" i="28"/>
  <c r="J115" i="28"/>
  <c r="I115" i="28"/>
  <c r="H115" i="28"/>
  <c r="J111" i="28"/>
  <c r="I111" i="28"/>
  <c r="H111" i="28"/>
  <c r="J110" i="28"/>
  <c r="I110" i="28"/>
  <c r="H110" i="28"/>
  <c r="J109" i="28"/>
  <c r="I109" i="28"/>
  <c r="H109" i="28"/>
  <c r="J108" i="28"/>
  <c r="I108" i="28"/>
  <c r="H108" i="28"/>
  <c r="J101" i="28"/>
  <c r="I101" i="28"/>
  <c r="H101" i="28"/>
  <c r="J97" i="28"/>
  <c r="I97" i="28"/>
  <c r="H97" i="28"/>
  <c r="J96" i="28"/>
  <c r="I96" i="28"/>
  <c r="H96" i="28"/>
  <c r="J95" i="28"/>
  <c r="I95" i="28"/>
  <c r="H95" i="28"/>
  <c r="J83" i="28"/>
  <c r="I83" i="28"/>
  <c r="H83" i="28"/>
  <c r="J78" i="28"/>
  <c r="I78" i="28"/>
  <c r="H78" i="28"/>
  <c r="J73" i="28"/>
  <c r="I73" i="28"/>
  <c r="H73" i="28"/>
  <c r="J72" i="28"/>
  <c r="I72" i="28"/>
  <c r="H72" i="28"/>
  <c r="J67" i="28"/>
  <c r="J66" i="28" s="1"/>
  <c r="I67" i="28"/>
  <c r="I66" i="28" s="1"/>
  <c r="H67" i="28"/>
  <c r="H66" i="28" s="1"/>
  <c r="J48" i="28"/>
  <c r="I48" i="28"/>
  <c r="H48" i="28"/>
  <c r="J248" i="28"/>
  <c r="I248" i="28"/>
  <c r="H248" i="28"/>
  <c r="J247" i="28"/>
  <c r="I247" i="28"/>
  <c r="H247" i="28"/>
  <c r="J42" i="28"/>
  <c r="I42" i="28"/>
  <c r="H42" i="28"/>
  <c r="J41" i="28"/>
  <c r="I41" i="28"/>
  <c r="H41" i="28"/>
  <c r="J40" i="28"/>
  <c r="I40" i="28"/>
  <c r="H40" i="28"/>
  <c r="J31" i="28"/>
  <c r="I31" i="28"/>
  <c r="H31" i="28"/>
  <c r="J24" i="28"/>
  <c r="I24" i="28"/>
  <c r="H24" i="28"/>
  <c r="J23" i="28"/>
  <c r="I23" i="28"/>
  <c r="H23" i="28"/>
  <c r="J19" i="28"/>
  <c r="I19" i="28"/>
  <c r="H19" i="28"/>
  <c r="J186" i="28" l="1"/>
  <c r="H163" i="28"/>
  <c r="I137" i="28"/>
  <c r="H22" i="28"/>
  <c r="H15" i="28" s="1"/>
  <c r="H71" i="28"/>
  <c r="J71" i="28"/>
  <c r="I186" i="28"/>
  <c r="H137" i="28"/>
  <c r="J137" i="28"/>
  <c r="I107" i="28"/>
  <c r="J107" i="28"/>
  <c r="H107" i="28"/>
  <c r="J94" i="28"/>
  <c r="H186" i="28"/>
  <c r="I71" i="28"/>
  <c r="J163" i="28"/>
  <c r="I94" i="28"/>
  <c r="H94" i="28"/>
  <c r="J22" i="28"/>
  <c r="I163" i="28"/>
  <c r="I22" i="28"/>
  <c r="G13" i="20"/>
  <c r="H13" i="20"/>
  <c r="H93" i="28" l="1"/>
  <c r="H14" i="28"/>
  <c r="H253" i="28" s="1"/>
  <c r="I15" i="28"/>
  <c r="I93" i="28"/>
  <c r="J93" i="28"/>
  <c r="J15" i="28"/>
  <c r="F24" i="7"/>
  <c r="E24" i="7"/>
  <c r="I14" i="28" l="1"/>
  <c r="J14" i="28"/>
  <c r="J253" i="28" s="1"/>
  <c r="I253" i="28"/>
  <c r="F31" i="5"/>
  <c r="E31" i="5"/>
  <c r="D31" i="5"/>
  <c r="I22" i="20" l="1"/>
  <c r="I33" i="20"/>
  <c r="F33" i="20"/>
  <c r="F22" i="20"/>
  <c r="C33" i="20" l="1"/>
  <c r="I186" i="4" l="1"/>
  <c r="H186" i="4"/>
  <c r="G186" i="4"/>
  <c r="C22" i="20" l="1"/>
  <c r="C16" i="20"/>
  <c r="I36" i="20"/>
  <c r="I35" i="20"/>
  <c r="I34" i="20"/>
  <c r="I32" i="20"/>
  <c r="I31" i="20"/>
  <c r="I30" i="20"/>
  <c r="I29" i="20"/>
  <c r="I28" i="20"/>
  <c r="I27" i="20"/>
  <c r="I26" i="20"/>
  <c r="I25" i="20"/>
  <c r="I24" i="20"/>
  <c r="I23" i="20"/>
  <c r="I21" i="20"/>
  <c r="K19" i="20"/>
  <c r="J19" i="20"/>
  <c r="I18" i="20"/>
  <c r="I16" i="20"/>
  <c r="K13" i="20"/>
  <c r="J13" i="20"/>
  <c r="F36" i="20"/>
  <c r="F35" i="20"/>
  <c r="F34" i="20"/>
  <c r="F32" i="20"/>
  <c r="F31" i="20"/>
  <c r="F30" i="20"/>
  <c r="F29" i="20"/>
  <c r="F28" i="20"/>
  <c r="F27" i="20"/>
  <c r="F26" i="20"/>
  <c r="F25" i="20"/>
  <c r="F24" i="20"/>
  <c r="F23" i="20"/>
  <c r="F21" i="20"/>
  <c r="F19" i="20" s="1"/>
  <c r="H19" i="20"/>
  <c r="G19" i="20"/>
  <c r="F18" i="20"/>
  <c r="F16" i="20"/>
  <c r="I97" i="4"/>
  <c r="H97" i="4"/>
  <c r="I19" i="20" l="1"/>
  <c r="I13" i="20"/>
  <c r="F13" i="20"/>
  <c r="F26" i="26" l="1"/>
  <c r="E26" i="26"/>
  <c r="E18" i="16"/>
  <c r="D18" i="16"/>
  <c r="F24" i="14" l="1"/>
  <c r="E24" i="14"/>
  <c r="G27" i="9" l="1"/>
  <c r="F27" i="9"/>
  <c r="I241" i="4" l="1"/>
  <c r="H241" i="4"/>
  <c r="I240" i="4"/>
  <c r="H240" i="4"/>
  <c r="I239" i="4"/>
  <c r="H239" i="4"/>
  <c r="I233" i="4"/>
  <c r="I226" i="4" s="1"/>
  <c r="H233" i="4"/>
  <c r="H226" i="4" s="1"/>
  <c r="G233" i="4"/>
  <c r="G226" i="4" s="1"/>
  <c r="I220" i="4"/>
  <c r="H220" i="4"/>
  <c r="I219" i="4"/>
  <c r="H219" i="4"/>
  <c r="I218" i="4"/>
  <c r="H218" i="4"/>
  <c r="I212" i="4"/>
  <c r="H212" i="4"/>
  <c r="I211" i="4"/>
  <c r="H211" i="4"/>
  <c r="I199" i="4"/>
  <c r="I198" i="4" s="1"/>
  <c r="H199" i="4"/>
  <c r="H198" i="4" s="1"/>
  <c r="I192" i="4"/>
  <c r="H192" i="4"/>
  <c r="I190" i="4"/>
  <c r="I189" i="4"/>
  <c r="I183" i="4"/>
  <c r="H183" i="4"/>
  <c r="I177" i="4"/>
  <c r="H177" i="4"/>
  <c r="I176" i="4"/>
  <c r="H176" i="4"/>
  <c r="H175" i="4" s="1"/>
  <c r="I157" i="4"/>
  <c r="H157" i="4"/>
  <c r="I156" i="4"/>
  <c r="H156" i="4"/>
  <c r="I153" i="4"/>
  <c r="H153" i="4"/>
  <c r="I150" i="4"/>
  <c r="H150" i="4"/>
  <c r="H149" i="4" s="1"/>
  <c r="I142" i="4"/>
  <c r="H142" i="4"/>
  <c r="I133" i="4"/>
  <c r="H133" i="4"/>
  <c r="I127" i="4"/>
  <c r="H127" i="4"/>
  <c r="I123" i="4"/>
  <c r="H123" i="4"/>
  <c r="I122" i="4"/>
  <c r="H122" i="4"/>
  <c r="I121" i="4"/>
  <c r="H121" i="4"/>
  <c r="I120" i="4"/>
  <c r="H120" i="4"/>
  <c r="I113" i="4"/>
  <c r="H113" i="4"/>
  <c r="I109" i="4"/>
  <c r="I106" i="4" s="1"/>
  <c r="H109" i="4"/>
  <c r="H106" i="4" s="1"/>
  <c r="I108" i="4"/>
  <c r="H108" i="4"/>
  <c r="I107" i="4"/>
  <c r="H107" i="4"/>
  <c r="G97" i="4"/>
  <c r="I93" i="4"/>
  <c r="H93" i="4"/>
  <c r="I88" i="4"/>
  <c r="H88" i="4"/>
  <c r="I83" i="4"/>
  <c r="H83" i="4"/>
  <c r="I82" i="4"/>
  <c r="I81" i="4" s="1"/>
  <c r="H82" i="4"/>
  <c r="I76" i="4"/>
  <c r="H76" i="4"/>
  <c r="I75" i="4"/>
  <c r="H75" i="4"/>
  <c r="I57" i="4"/>
  <c r="H57" i="4"/>
  <c r="I49" i="4"/>
  <c r="H49" i="4"/>
  <c r="I48" i="4"/>
  <c r="I41" i="4" s="1"/>
  <c r="H48" i="4"/>
  <c r="I44" i="4"/>
  <c r="H44" i="4"/>
  <c r="I43" i="4"/>
  <c r="H43" i="4"/>
  <c r="I42" i="4"/>
  <c r="H42" i="4"/>
  <c r="H41" i="4"/>
  <c r="I32" i="4"/>
  <c r="H32" i="4"/>
  <c r="H31" i="4" s="1"/>
  <c r="H22" i="4" s="1"/>
  <c r="H15" i="4" s="1"/>
  <c r="I31" i="4"/>
  <c r="I24" i="4"/>
  <c r="H24" i="4"/>
  <c r="I23" i="4"/>
  <c r="I22" i="4" s="1"/>
  <c r="I15" i="4" s="1"/>
  <c r="H23" i="4"/>
  <c r="G19" i="4"/>
  <c r="I175" i="4" l="1"/>
  <c r="I149" i="4"/>
  <c r="I119" i="4"/>
  <c r="I105" i="4" s="1"/>
  <c r="I259" i="4" s="1"/>
  <c r="I261" i="4" s="1"/>
  <c r="H119" i="4"/>
  <c r="H81" i="4"/>
  <c r="H105" i="4"/>
  <c r="H259" i="4" l="1"/>
  <c r="H261" i="4" s="1"/>
  <c r="F20" i="5" l="1"/>
  <c r="F33" i="5" s="1"/>
  <c r="E20" i="5"/>
  <c r="E33" i="5" s="1"/>
  <c r="C18" i="16" l="1"/>
  <c r="G57" i="4" l="1"/>
  <c r="G133" i="4" l="1"/>
  <c r="G183" i="4" l="1"/>
  <c r="G93" i="4"/>
  <c r="E13" i="20" l="1"/>
  <c r="G192" i="4" l="1"/>
  <c r="D26" i="26" l="1"/>
  <c r="E19" i="20" l="1"/>
  <c r="D19" i="20"/>
  <c r="C21" i="20"/>
  <c r="C36" i="20"/>
  <c r="C35" i="20"/>
  <c r="C34" i="20"/>
  <c r="C32" i="20"/>
  <c r="C31" i="20"/>
  <c r="C30" i="20"/>
  <c r="C29" i="20"/>
  <c r="C28" i="20"/>
  <c r="C27" i="20"/>
  <c r="C26" i="20"/>
  <c r="C25" i="20"/>
  <c r="C24" i="20"/>
  <c r="C23" i="20"/>
  <c r="D13" i="20"/>
  <c r="D24" i="14"/>
  <c r="C19" i="20" l="1"/>
  <c r="G150" i="4" l="1"/>
  <c r="G153" i="4"/>
  <c r="G240" i="4" l="1"/>
  <c r="G239" i="4" s="1"/>
  <c r="G241" i="4"/>
  <c r="G142" i="4" l="1"/>
  <c r="G88" i="4"/>
  <c r="G32" i="4"/>
  <c r="G31" i="4" s="1"/>
  <c r="C18" i="20"/>
  <c r="G211" i="4" l="1"/>
  <c r="G176" i="4"/>
  <c r="G175" i="4" s="1"/>
  <c r="G122" i="4"/>
  <c r="G121" i="4"/>
  <c r="G120" i="4"/>
  <c r="G107" i="4"/>
  <c r="G108" i="4"/>
  <c r="G82" i="4"/>
  <c r="G49" i="4"/>
  <c r="G43" i="4"/>
  <c r="G44" i="4"/>
  <c r="G24" i="4"/>
  <c r="C13" i="20" l="1"/>
  <c r="G127" i="4" l="1"/>
  <c r="G119" i="4" s="1"/>
  <c r="G220" i="4" l="1"/>
  <c r="G219" i="4"/>
  <c r="G218" i="4"/>
  <c r="G212" i="4"/>
  <c r="G199" i="4"/>
  <c r="G198" i="4" s="1"/>
  <c r="G177" i="4"/>
  <c r="G149" i="4"/>
  <c r="G123" i="4"/>
  <c r="G113" i="4"/>
  <c r="G109" i="4"/>
  <c r="G81" i="4"/>
  <c r="G83" i="4"/>
  <c r="G76" i="4"/>
  <c r="G75" i="4" s="1"/>
  <c r="G48" i="4"/>
  <c r="G42" i="4"/>
  <c r="G23" i="4"/>
  <c r="G106" i="4" l="1"/>
  <c r="G105" i="4" s="1"/>
  <c r="G22" i="4"/>
  <c r="G41" i="4"/>
  <c r="G15" i="4" l="1"/>
  <c r="G259" i="4" s="1"/>
  <c r="G261" i="4" l="1"/>
  <c r="D20" i="5" l="1"/>
  <c r="D33" i="5" s="1"/>
  <c r="E27" i="9" l="1"/>
</calcChain>
</file>

<file path=xl/sharedStrings.xml><?xml version="1.0" encoding="utf-8"?>
<sst xmlns="http://schemas.openxmlformats.org/spreadsheetml/2006/main" count="2474" uniqueCount="502">
  <si>
    <t>Гл</t>
  </si>
  <si>
    <t>Рз</t>
  </si>
  <si>
    <t>ПР</t>
  </si>
  <si>
    <t>ЦСР</t>
  </si>
  <si>
    <t>ВР</t>
  </si>
  <si>
    <t>ОБЩЕГОСУДАРСТВЕННЫЕ ВОПРОСЫ</t>
  </si>
  <si>
    <t>Глава муниципального образования</t>
  </si>
  <si>
    <t>Расходы на выплаты персоналу в целях обеспечения выполнения функций муниципальными органами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</si>
  <si>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</si>
  <si>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>Функционирование местной администрации</t>
  </si>
  <si>
    <t>Закупка товаров, работ и услуг для обеспечения муниципальных нужд</t>
  </si>
  <si>
    <t xml:space="preserve">Расходы на выплаты персоналу в целях обеспечения выполнения переданных функций </t>
  </si>
  <si>
    <t>Обеспечение деятельности контрольно-счетной палаты</t>
  </si>
  <si>
    <t>Другие общегосударственные вопросы</t>
  </si>
  <si>
    <t>АРХИВ</t>
  </si>
  <si>
    <t>Мероприятия на осуществление переданных государственных полномочий Республики Дагестан по хранению, комплектованию, учету и использованию архивных документов, относящихся к государственной собственности Республики Дагестан и находящихся на территории муниципальных образований</t>
  </si>
  <si>
    <t>НАЦИОНАЛЬНАЯ БЕЗОПАСНОСТЬ И ПРАВООХРАНИТЕЛЬНАЯ ДЕЯТЕЛЬНОСТЬ</t>
  </si>
  <si>
    <t>НАЦИОНАЛЬНАЯ ЭКОНОМИКА</t>
  </si>
  <si>
    <t>ЖИЛИЩНО-КОММУНАЛЬНОЕ ХОЗЯЙСТВО</t>
  </si>
  <si>
    <t>ОБРАЗОВАНИЕ</t>
  </si>
  <si>
    <t>Другие вопросы в области образования</t>
  </si>
  <si>
    <t>Расходы на выплаты персоналу в целях обеспечения выполнения функций казенными учреждениями.</t>
  </si>
  <si>
    <t>СОЦИАЛЬНАЯ ПОЛИТИКА</t>
  </si>
  <si>
    <t>Пенсионное обеспечение</t>
  </si>
  <si>
    <t>Социальное обеспечение и иные выплаты населению</t>
  </si>
  <si>
    <t>Охрана семьи и детства</t>
  </si>
  <si>
    <t>ФИЗИЧЕСКАЯ КУЛЬТУРА И СПОРТ</t>
  </si>
  <si>
    <t>Физическая культура</t>
  </si>
  <si>
    <t>Мероприятия в области  физической культуры и спорта</t>
  </si>
  <si>
    <t>СРЕДСТВА МАССОВОЙ ИНФОРМАЦИИ</t>
  </si>
  <si>
    <t>Периодическая печать и издательства</t>
  </si>
  <si>
    <t>Предоставление субсидий бюджетным учреждениям</t>
  </si>
  <si>
    <t>ОБСЛУЖИВАНИЕ ГОСУДАРСТВЕННОГО И МУНИЦИПАЛЬНОГО ДОЛГА</t>
  </si>
  <si>
    <t>Обслуживание муниципального долга</t>
  </si>
  <si>
    <t>Уплата налогов, сборов и иных платежей</t>
  </si>
  <si>
    <t>Защита населения и территории от чрезвычайных ситуаций природного и техногенного характера, гражданская оборона</t>
  </si>
  <si>
    <t>Сельское хозяйство и рыболовство</t>
  </si>
  <si>
    <t>Дошкольное образование</t>
  </si>
  <si>
    <t>КУЛЬТУРА</t>
  </si>
  <si>
    <t>Дворцы и дома культуры, другие учреждения культуры</t>
  </si>
  <si>
    <t>Общее образование</t>
  </si>
  <si>
    <t>Школы-детские сады, школы начальные, неполные средние и средние</t>
  </si>
  <si>
    <t>Учреждения по внешкольной работе с детьми</t>
  </si>
  <si>
    <t>ИТОГО РАСХОДОВ</t>
  </si>
  <si>
    <t>Дотация</t>
  </si>
  <si>
    <t>Субвенции на осуществление первичного воинского учета на территориях, где отсутствуют военные комиссариаты</t>
  </si>
  <si>
    <t>ВСЕГО РАСХОДОВ</t>
  </si>
  <si>
    <t>04</t>
  </si>
  <si>
    <t>05</t>
  </si>
  <si>
    <t>07</t>
  </si>
  <si>
    <t>01</t>
  </si>
  <si>
    <t>03</t>
  </si>
  <si>
    <t>09</t>
  </si>
  <si>
    <t>004</t>
  </si>
  <si>
    <t>06</t>
  </si>
  <si>
    <t>001</t>
  </si>
  <si>
    <t>02</t>
  </si>
  <si>
    <t>08</t>
  </si>
  <si>
    <t>к  решению  Собрания депутатов</t>
  </si>
  <si>
    <t>МР «Сергокалинский район»</t>
  </si>
  <si>
    <t>Распределение</t>
  </si>
  <si>
    <t>(тыс. руб.)</t>
  </si>
  <si>
    <t>Наименование</t>
  </si>
  <si>
    <t>показателя</t>
  </si>
  <si>
    <t>Функционирование высшего должностного лица муниципального образования</t>
  </si>
  <si>
    <t>Обеспечение функционирования Главы муниципального образования.</t>
  </si>
  <si>
    <t>88 2</t>
  </si>
  <si>
    <t>Финансовое обеспечение выполнения функций муниципальных органов</t>
  </si>
  <si>
    <t>88 2 00 20000</t>
  </si>
  <si>
    <t xml:space="preserve">Обеспечение деятельности администрации </t>
  </si>
  <si>
    <t>88 3</t>
  </si>
  <si>
    <t>88 3 00 20000</t>
  </si>
  <si>
    <t>Расходы на выплаты персоналу в целях обеспечения выполнения функций муниципальными органами.</t>
  </si>
  <si>
    <t>Реализация функций органов государственной власти Республики Дагестан</t>
  </si>
  <si>
    <t>Субвенции на осуществление переданных государственных полномочий Республики Дагестан по образованию и осуществлению деятельности административных комиссий</t>
  </si>
  <si>
    <t>99 8 00 77710</t>
  </si>
  <si>
    <t>Обеспечение деятельности финансового органа и органа финансового надзора</t>
  </si>
  <si>
    <t>Председатель контрольно счетной палаты.</t>
  </si>
  <si>
    <t>93 7</t>
  </si>
  <si>
    <t>93 7 00 20000</t>
  </si>
  <si>
    <t>Обеспечение деятельности финансового органа</t>
  </si>
  <si>
    <t>Реализация функций органов местного самоуправления</t>
  </si>
  <si>
    <t xml:space="preserve">99 8 </t>
  </si>
  <si>
    <t>99 8 00 20000</t>
  </si>
  <si>
    <t>Иные выплаты персоналу муниципальных органов</t>
  </si>
  <si>
    <t>Закупка товаров, работ и услуг для обеспечения муниципальных нужд.</t>
  </si>
  <si>
    <t>99 8 00 77730</t>
  </si>
  <si>
    <t>07 4 01 20000</t>
  </si>
  <si>
    <t>Расходы на обеспечение деятельности (оказание услуг) учреждений в области сельского хозяйства</t>
  </si>
  <si>
    <t>16 4 01 15200</t>
  </si>
  <si>
    <t>Государственная программа Республики Дагестан «Развитие образования в Республике Дагестан на 2015-2020 годы»</t>
  </si>
  <si>
    <t>Подпрограмма «Развитие дошкольного образования детей»</t>
  </si>
  <si>
    <t>Обеспечение государственных гарантий реализации прав граждан на получение общедоступного и бесплатного дошкольного образования в муниципальных дошкольных образовательных организациях,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</t>
  </si>
  <si>
    <t>Финансовое обеспечение выполнения функций казенных учреждений дошкольного образования</t>
  </si>
  <si>
    <t>Подпрограмма «Развитие общего образования детей»</t>
  </si>
  <si>
    <t>Основное мероприятие «Развитие образования в общеобразовательных учреждениях»</t>
  </si>
  <si>
    <t>Обеспечение государственных гарантий реализации прав на получение общедоступного 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 , включая расходы на оплату труда, приобретение учебников и учебных пособий, средств обучения (за исключением расходов на содержание зданий и оплату коммунальных услуг), в соответствии с нормативами, определяемыми органами государственной власти субъектов Российской Федерации</t>
  </si>
  <si>
    <t>Закупка товаров, работ и услуг для обеспечения государственных (муниципальных) нужд</t>
  </si>
  <si>
    <t>19 3 06 06590</t>
  </si>
  <si>
    <t>Финансовое обеспечение выполнения функций  учреждений</t>
  </si>
  <si>
    <t>Расходы на выплаты персоналу в целях обеспечения выполнения функций  казенными учреждениями.</t>
  </si>
  <si>
    <t>Мероприятия в сфере молодежной политики</t>
  </si>
  <si>
    <t>Отдел образования</t>
  </si>
  <si>
    <t>19 2 11 10590</t>
  </si>
  <si>
    <t>Финансовое обеспечение выполнения функций учреждений</t>
  </si>
  <si>
    <t>20 2 01 00590</t>
  </si>
  <si>
    <t>Библиотеки</t>
  </si>
  <si>
    <t>20 2 05 00590</t>
  </si>
  <si>
    <t>Другие вопросы в области культуры и кинематографии</t>
  </si>
  <si>
    <t>Прочие учреждения культуры</t>
  </si>
  <si>
    <t>20 3 01 20000</t>
  </si>
  <si>
    <t>МЦБ</t>
  </si>
  <si>
    <t>Ежемесячная доплата к пенсиям лицам, замещавшим муниципальные должности.</t>
  </si>
  <si>
    <t>Компенсация части родительской платы за содержание ребенка в государственных, муниципальных учреждениях и иных образовательных организациях в Республике Дагестан, реализующих основную общеобразовательную программу дошкольного образования</t>
  </si>
  <si>
    <t>Предоставление субсидий бюджетным, учреждениям/</t>
  </si>
  <si>
    <t>Обслуживание государственного внутреннего и муниципального долга</t>
  </si>
  <si>
    <t>10</t>
  </si>
  <si>
    <t>к решению Собрания депутатов</t>
  </si>
  <si>
    <t>Бюджет</t>
  </si>
  <si>
    <t>(тыс. рублей)</t>
  </si>
  <si>
    <t>КОД  БЮДЖЕТНОЙ КЛАССИФИКАЦИИ РОССИЙСКОЙ ФЕДЕРАЦИИ</t>
  </si>
  <si>
    <t>НАИМЕНОВАНИЕ   ДОХОДОВ</t>
  </si>
  <si>
    <t>Доходы</t>
  </si>
  <si>
    <t>1 01 02000 01 0000 110</t>
  </si>
  <si>
    <t>Налог на доходы физических лиц</t>
  </si>
  <si>
    <t>1 05 02000 02 0000 110</t>
  </si>
  <si>
    <t>1 05 03000 01 0000 110</t>
  </si>
  <si>
    <t>Единый сельскохозяйственный налог</t>
  </si>
  <si>
    <t>1 05 01000 00 0000 110</t>
  </si>
  <si>
    <t>УСН</t>
  </si>
  <si>
    <t>1 08 00000 00 0000 000</t>
  </si>
  <si>
    <t>Государственная пошлина</t>
  </si>
  <si>
    <t>1 17 00000 00 0000 000</t>
  </si>
  <si>
    <t>Неналоговые доходы и прочие</t>
  </si>
  <si>
    <t>1 03 02000 01 0000 110</t>
  </si>
  <si>
    <t>Акцизы</t>
  </si>
  <si>
    <t>ИТОГО Собственных доходов</t>
  </si>
  <si>
    <t>Субвенция</t>
  </si>
  <si>
    <t>ВСЕГО финансовая помощь</t>
  </si>
  <si>
    <t>ВСЕГО ДОХОДОВ</t>
  </si>
  <si>
    <t>к решению Собрания          депутатов</t>
  </si>
  <si>
    <t>№ п/п</t>
  </si>
  <si>
    <t>Наименование поселений</t>
  </si>
  <si>
    <t>Адм. МО с Сергокала</t>
  </si>
  <si>
    <t>Адм. МО с Мюрего</t>
  </si>
  <si>
    <t>Адм. МО с Н- Мугри</t>
  </si>
  <si>
    <t>Адм. МО с Ванашимахи</t>
  </si>
  <si>
    <t>Адм МО с Дегва</t>
  </si>
  <si>
    <t>Адм. МО с Аймаумахи</t>
  </si>
  <si>
    <t>Адм. МО с Урахи</t>
  </si>
  <si>
    <t>Адм. МО с Н-Мулебки</t>
  </si>
  <si>
    <t>Адм. МО с Канасираги</t>
  </si>
  <si>
    <t>Адм. МО с Мургук</t>
  </si>
  <si>
    <t>Адм. МО с Бурдеки</t>
  </si>
  <si>
    <t>Адм. МО с Кичигамри</t>
  </si>
  <si>
    <t>Адм. МО с Миглакаси</t>
  </si>
  <si>
    <t>Адм. МО с Маммаул</t>
  </si>
  <si>
    <t>Адм. МО с Аялизимахи</t>
  </si>
  <si>
    <t>ВСЕГО</t>
  </si>
  <si>
    <t xml:space="preserve">         (тыс. рублей)</t>
  </si>
  <si>
    <t>Код бюджетной классификации Российской Федерации</t>
  </si>
  <si>
    <t>Администрация Сергокалинского района</t>
  </si>
  <si>
    <t>Дотации бюджетам муниципальных районов на выравнивание  бюджетной обеспеченности</t>
  </si>
  <si>
    <t>Субсидии бюджетам муниципальных районов на строительство, модернизацию, ремонт и содержание автомобильных дорог общего пользования, в том числе дорог в поселениях (за исключением автомобильных дорог федерального значения)</t>
  </si>
  <si>
    <t>Прочие субсидии бюджетам муниципальных районов</t>
  </si>
  <si>
    <t>Субвенции бюджетам на составление (изменение) списков кандидатов в присяжные заседатели федеральных судов общей юрисдикции в Российской Федерации</t>
  </si>
  <si>
    <t>Субвенции бюджетам муниципальных районов, на осуществление первичного воинского учета на территориях, где отсутствуют военные комиссариаты</t>
  </si>
  <si>
    <t>Субвенции бюджетам муниципальных районов на выполнение передаваемых полномочий субъектов Российской Федерации</t>
  </si>
  <si>
    <t>Субвенции бюджетам муниципальных районов на содержание ребенка в семье опекуна и приемной семье, а также вознаграждение, причитающееся приемному родителю</t>
  </si>
  <si>
    <t>Субвенции бюджетам муниципальных районов на компенсацию части родительской платы за содержание ребенка в муниципальных образовательных учреждениях, реализующих основную общеобразовательную программу дошкольного образования</t>
  </si>
  <si>
    <t>Субвенции бюджетам муниципальных районов на обеспечение жилыми помещениями детей-сирот, детей, оставшихся без попечения родителей, а также детей, находящихся под опекой (попечительством), не имеющих закрепленного жилого помещения</t>
  </si>
  <si>
    <t>Прочие субвенции бюджетам муниципальных районов</t>
  </si>
  <si>
    <t>Межбюджетные трансферты, передаваемые бюджетам муниципальных районов на комплектование книжных фондов библиотек муниципальных образований</t>
  </si>
  <si>
    <t>Межбюджетные трансферты, передаваемые бюджетам на подключение общедоступных библиотек Российской Федерации к сети Интернет и развитие системы библиотечного дела с учетом задачи расширения информационных технологий и оцифровки</t>
  </si>
  <si>
    <t>Межбюджетные трансферты, передаваемые бюджетам муниципальных районов  на государственную поддержку муниципальных учреждений культуры, находящихся на территориях сельских поселений</t>
  </si>
  <si>
    <t>Прочие межбюджетные трансферты, передаваемые бюджетам муниципальных районов</t>
  </si>
  <si>
    <t>1 17 01050 05 0000 180</t>
  </si>
  <si>
    <t>Невыясненные поступления, зачисляемые в бюджеты муниципальных районов</t>
  </si>
  <si>
    <t>1 08 03010 01 0000 110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</si>
  <si>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</si>
  <si>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1 12 01020 01 0000 120</t>
  </si>
  <si>
    <t>Плата за выбросы загрязняющих веществ в атмосферный воздух передвижными объектами</t>
  </si>
  <si>
    <t>1 12 01040 01 0000 120</t>
  </si>
  <si>
    <t>Плата за размещение отходов производства и потребления</t>
  </si>
  <si>
    <t>1 11 05025 05 0000 120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</si>
  <si>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</t>
  </si>
  <si>
    <t>1 14 02050 05 0000 410</t>
  </si>
  <si>
    <t>1 14 02053 05 0000 440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</si>
  <si>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материальных запасов по указанному имуществу</t>
  </si>
  <si>
    <t>1 14 02050 05 0000 440</t>
  </si>
  <si>
    <t>Доходы от реализации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материальных запасов по указанному имуществу</t>
  </si>
  <si>
    <t>1 14 02053 05 0000 410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</si>
  <si>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</si>
  <si>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1 14 06013 05 0000 430</t>
  </si>
  <si>
    <t>Доходы от продажи земельных участков, государственная собственность на которые не разграничена и которые расположены в границах межселенных территорий муниципальных районов</t>
  </si>
  <si>
    <t>1 14 06025 05 0000 430</t>
  </si>
  <si>
    <t>Доходы от продажи земельных участков, находящихся в собственности муниципальных районов (за исключением земельных участков муниципальных бюджетных и автономных учреждений)</t>
  </si>
  <si>
    <t>1 16 90050 05 0000 140</t>
  </si>
  <si>
    <t>Прочие поступления от денежных взысканий (штрафов) и иных сумм в возмещение ущерба, зачисляемые в бюджеты муниципальных районов</t>
  </si>
  <si>
    <t>1 16 28000 01 0000 140</t>
  </si>
  <si>
    <t>Денежные взыскания (штрафы) за нарушение законодательства в области обеспечения санитарно-эпидемиологического благополучия человека и законодательства в сфере защиты прав потребителей</t>
  </si>
  <si>
    <t>1 17 05050 05 0000 180</t>
  </si>
  <si>
    <t>Прочие неналоговые доходы бюджетов муниципальных районов</t>
  </si>
  <si>
    <t>Субсидии бюджетам муниципальных районов на реализацию мероприятий государственной программы Российской Федерации "Доступная среда" 2011-2020годы</t>
  </si>
  <si>
    <t>Прочие доходы от оказания платных услуг получателями средств бюджетов муниципальных районов (Родительская плата)</t>
  </si>
  <si>
    <t>Межбюджетные трансферты, передаваемые бюджетам муниципальных районов  на государственную поддержку  лучших работников муниципальных учреждений культуры, находящихся на территориях сельских поселений</t>
  </si>
  <si>
    <t>Резервный фонд</t>
  </si>
  <si>
    <t>Приложение №12</t>
  </si>
  <si>
    <t>Дорожное хозяйство</t>
  </si>
  <si>
    <t>Межбюджетные трансферты</t>
  </si>
  <si>
    <t>НАЦИОНАЛЬНАЯ ОБОРОНА</t>
  </si>
  <si>
    <t>Мобилизационная и вневойсковая подготовка</t>
  </si>
  <si>
    <t>Благоустройство</t>
  </si>
  <si>
    <t>Иные выплаты персоналу</t>
  </si>
  <si>
    <t>СУДЕБНАЯ СИСТЕМА</t>
  </si>
  <si>
    <t>Субвенции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</si>
  <si>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Межбюджетные трансферты, передаваемые бюджетам муниципальных районов  на выполнение переданных полномочий из бюджетов сельских поселений</t>
  </si>
  <si>
    <t>Доходы бюджетов муниципальных районов от возврата прочих остатков субсидий, субвенций и иных межбюджетных трансфертов, имеющих целевое назначение, прошлых лет из бюджетов поселений</t>
  </si>
  <si>
    <t>Возврат остатков иных межбюджетных трансфертов, передаваемых для компенсации дополнительных расходов, возникших в результате решений, принятых органами власти другого уровня, из бюджетов муниципальных районов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</si>
  <si>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</si>
  <si>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1 11 05075 05 0000 120</t>
  </si>
  <si>
    <t>Доходы от сдачи в аренду имущества, составляющего казну муниципальных районов (за исключением земельных участков)</t>
  </si>
  <si>
    <t>1 11 05013 05 0000 120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</si>
  <si>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</si>
  <si>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1 11 05035 05 0000 120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</si>
  <si>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</si>
  <si>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1 12 01010 01 0000 120</t>
  </si>
  <si>
    <t xml:space="preserve">Плата за выбросы загрязняющих веществ в атмосферный воздух стационарными объектами </t>
  </si>
  <si>
    <t>1 13 01995 05 0000 130</t>
  </si>
  <si>
    <t>1 13 02995 05 0000 130</t>
  </si>
  <si>
    <t>Прочие доходы от компенсации затрат бюджетов муниципальных районов</t>
  </si>
  <si>
    <t>Доходы от реализации имущества, находящегося в собственности муниципальных районов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</si>
  <si>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1 16 03010 01 0000 140</t>
  </si>
  <si>
    <t>Денежные взыскания (штрафы) за нарушение законодательства о налогах и сборах, предусмотренные статьями 116, 118, статьей 119.1, пунктами 1 и 2 статьи 120, статьями 125, 126, 128, 129, 129.1, 132, 133, 134, 135, 135.1 Налогового кодекса Российской Федерации</t>
  </si>
  <si>
    <t>1 16 03030 01 0000 140</t>
  </si>
  <si>
    <t>Денежные взыскания (штрафы) за административные правонарушения в области налогов и сборов, предусмотренные Кодексом Российской Федерации об административных правонарушениях</t>
  </si>
  <si>
    <t>1 16 06000 01 0000 140</t>
  </si>
  <si>
    <t>Денежные взыскания (штрафы) за нарушение законодательства о применении контрольно-кассовой техники при осуществлении наличных денежных расчетов и (или) расчетов с использованием платежных карт</t>
  </si>
  <si>
    <t>1 16 08010 01 0000 140</t>
  </si>
  <si>
    <t>Денежные взыскания (штрафы) за административные правонарушения в области государственного регулирования производства и оборота этилового спирта, алкогольной, спиртосодержащей продукции</t>
  </si>
  <si>
    <t>1 16 08020 01 0000 140</t>
  </si>
  <si>
    <t>Денежные взыскания (штрафы) за административные правонарушения в области государственного регулирования производства и оборота табачной продукции</t>
  </si>
  <si>
    <t>1 16 21050 05 0000 140</t>
  </si>
  <si>
    <t>Денежные взыскания (штрафы) и иные суммы, взыскиваемые с лиц, виновных в совершении преступлений, и в возмещение ущерба имуществу, зачисляемые в бюджеты муниципальных районов</t>
  </si>
  <si>
    <t>1 16 25050 01 0000 140</t>
  </si>
  <si>
    <t>Денежные взыскания (штрафы) за нарушение законодательства в области охраны окружающей среды</t>
  </si>
  <si>
    <t>1 16 43000 01 0000 140</t>
  </si>
  <si>
    <t>Денежные взыскания (штрафы) за нарушение законодательства Российской Федерации об административных правонарушениях, предусмотренные статьей 20.25 Кодекса Российской Федерации об административных правонарушениях</t>
  </si>
  <si>
    <t>1 17 14030 05 0000 180</t>
  </si>
  <si>
    <t>Средства самообложения граждан, зачисляемые в бюджеты муниципальных районов</t>
  </si>
  <si>
    <t>0 10 30100 05 0000 710</t>
  </si>
  <si>
    <t>Получение кредитов от других бюджетов бюджетной системы Российской Федерации, бюджетами  муниципальных районов в валюте Российской Федерации</t>
  </si>
  <si>
    <t>0 10 30100 05 0000 810</t>
  </si>
  <si>
    <t>Погащение кредитов от других бюджетов бюджетной системы Российской Федерации, бюджетами  муниципальных районов в валюте Российской Федерации</t>
  </si>
  <si>
    <t>Увеличение прочих остатков денежных средств бюджетов муниципальных районов</t>
  </si>
  <si>
    <t>01 05 02 01 05 0000 510</t>
  </si>
  <si>
    <t>01 05 02 01 05 0000 610</t>
  </si>
  <si>
    <t>0 10 00000 00 0000 000</t>
  </si>
  <si>
    <t>ИСТОЧНИКИ ВНУТРЕННЕГО ФИНАНСИРОВАНИЯ ДЕФИЦИТОВ БЮДЖЕТОВ</t>
  </si>
  <si>
    <t>1 09 07053 05 0000 110</t>
  </si>
  <si>
    <t>Прочие местные налоги и сборы, мобилизуемые на территориях муниципальных районов</t>
  </si>
  <si>
    <t>1 16 30030 01 0000 140</t>
  </si>
  <si>
    <t>Прочие денежные взыскания, (штрафы) за правонарушения в области дорожного движения</t>
  </si>
  <si>
    <t>Межбюджетные трансферты, передаваемые бюджетам муниципальных районов  для компенсации дополнительных расходов, возникщих в результате решений, принятыми органами власти другого уровня</t>
  </si>
  <si>
    <t xml:space="preserve">                                                                                                      (тыс. рублей)</t>
  </si>
  <si>
    <t>Приложение №4</t>
  </si>
  <si>
    <t>11</t>
  </si>
  <si>
    <t>99 9 00 20690</t>
  </si>
  <si>
    <t>Резервные средства</t>
  </si>
  <si>
    <t>Администрация МР "Сергокалинский район"</t>
  </si>
  <si>
    <t>Основное мероприятие "Противодействия коррупции в МР "Сергокалинский район"</t>
  </si>
  <si>
    <t>Финансовое обеспечение выполнения функций государственных органов и учреждений</t>
  </si>
  <si>
    <t>13</t>
  </si>
  <si>
    <t>42 0 01 99900</t>
  </si>
  <si>
    <t>42 0 01</t>
  </si>
  <si>
    <t>ПРОГРАММА</t>
  </si>
  <si>
    <t>ГОСУДАРСТВЕННЫХ ВНУТРЕННИХ ЗАИМСТВОВАНИЙ</t>
  </si>
  <si>
    <t>Государственные внутренние заимствования</t>
  </si>
  <si>
    <t>в том числе</t>
  </si>
  <si>
    <t>ИСТОЧНИКИ ФИНАНСИРОВАНИЯ ДЕФИЦИТА</t>
  </si>
  <si>
    <t>РАЙОННОГО БЮДЖЕТА СЕРГОКАЛИНСКОГО РАЙОНА</t>
  </si>
  <si>
    <t>ИСТОЧНИКИ ВНУТРЕННЕГО ФИНАНСИРОВАНИЯ ДЕФИЦИТА БЮДЖЕТА</t>
  </si>
  <si>
    <t>Погащение бюджетами субъектов  Российской Федерации  кредитов от других бюджетов бюджетной системы  Российской Федерации в валюте  Российской Федерации</t>
  </si>
  <si>
    <t>Погащение бюджетных кредитов, полученных от других бюджетов бюджетной системы Российской Федерации в валюте Российской Федерации</t>
  </si>
  <si>
    <t>Дотации бюджетам муниципальных районов на выравнивание бюджетной обеспеченности</t>
  </si>
  <si>
    <t>Наименование главного администратора доходов и источников финансирования дефицита местного бюджета</t>
  </si>
  <si>
    <t>Главного администратора доходов и источников финансирования дефицита местного бюджета</t>
  </si>
  <si>
    <t>доходов и источников финансирования дефицита местного бюджета</t>
  </si>
  <si>
    <t>Иные межбюджетные трансферты</t>
  </si>
  <si>
    <t>Закупка товаров, работ, услуг в целях капитального ремонта государственного (муниципального) имущества</t>
  </si>
  <si>
    <t>Поступления от денежных пожертвований, предоставляемых негосударственными организациями получателям средств бюджетов муниципальных районов</t>
  </si>
  <si>
    <t>Поступления от денежных пожертвований, предоставляемых физическими лицами получателям средств бюджетов муниципальных районов</t>
  </si>
  <si>
    <t>2 02 25555 05 0000 150</t>
  </si>
  <si>
    <t>Субсидии бюджетам муниципальных районов на  поддержку государственных программ субъектов Российской Федерации  и муниципальных программ формирования современной городской среды</t>
  </si>
  <si>
    <t>2 02 25519 05 0000 150</t>
  </si>
  <si>
    <t>Субсидия бюджетам муниципальных районов на поддержку отрасли культуры</t>
  </si>
  <si>
    <t>2 02 15001 05 0000 150</t>
  </si>
  <si>
    <t>2 02 20041 05 0000 150</t>
  </si>
  <si>
    <t>2 02 25027 05 0000 150</t>
  </si>
  <si>
    <t>2 02 29999 05 0000 150</t>
  </si>
  <si>
    <t>2 02 35120 05 0000 150</t>
  </si>
  <si>
    <t>2 02 35118 05 0000 150</t>
  </si>
  <si>
    <t>2 02 30024 05 0000 150</t>
  </si>
  <si>
    <t>2 02 30027 05 0000 150</t>
  </si>
  <si>
    <t>2 02 30029 05 0000 150</t>
  </si>
  <si>
    <t>2 02 35082 05 0000 150</t>
  </si>
  <si>
    <t>2 02 39999 05 0000 150</t>
  </si>
  <si>
    <t>2 02 40014 05 0000 150</t>
  </si>
  <si>
    <t>2 02 45144 05 0000 150</t>
  </si>
  <si>
    <t>2 02 45146 05 0000 150</t>
  </si>
  <si>
    <t>2 02 45147 05 0000 150</t>
  </si>
  <si>
    <t>2 02 45148 05 0000 150</t>
  </si>
  <si>
    <t>2 02 45160 05 0000 150</t>
  </si>
  <si>
    <t>2 02 49999 05 0000 150</t>
  </si>
  <si>
    <t>2 04 05020 05 0000 150</t>
  </si>
  <si>
    <t>2 07 05020 05 0000 150</t>
  </si>
  <si>
    <t>2 18 60010 05 0000 150</t>
  </si>
  <si>
    <t>2 19 45160 05 0000 150</t>
  </si>
  <si>
    <t>2 19 60010 05 0000 150</t>
  </si>
  <si>
    <t>2 02 30000 00 0000 150</t>
  </si>
  <si>
    <t>На прочие мероприятия администрации</t>
  </si>
  <si>
    <t>Другие вопросы в области национальной экономики</t>
  </si>
  <si>
    <t>12</t>
  </si>
  <si>
    <t>Закупка товаров, работ и услуг для обеспечения государственных (муниципальных) нужд в области геодезии и картографии вне рамок государственного оборонного заказа</t>
  </si>
  <si>
    <t>Формирование современной городской среды</t>
  </si>
  <si>
    <t>Государственная программа МР "Сергокалинский район" о противодействии коррупции в МР "Сергокалинский район" на 2020 год</t>
  </si>
  <si>
    <t>Расходы на выплаты персоналу в целях обеспечения выполнения функций МО</t>
  </si>
  <si>
    <t>Взносы по обязательному социальному страхованию на выплаты по оплате труда работников и иные выплаты</t>
  </si>
  <si>
    <t>Взносы по обязательному социальному страхованию на выплаты по оплате труда</t>
  </si>
  <si>
    <t>9 98 00 40002</t>
  </si>
  <si>
    <r>
      <t xml:space="preserve">                                        </t>
    </r>
    <r>
      <rPr>
        <b/>
        <i/>
        <sz val="12"/>
        <color theme="1"/>
        <rFont val="Times New Roman"/>
        <family val="1"/>
        <charset val="204"/>
      </rPr>
      <t>Приложение №1</t>
    </r>
  </si>
  <si>
    <t xml:space="preserve">25 2 02 00190 </t>
  </si>
  <si>
    <t>МБУ "ЦБ"</t>
  </si>
  <si>
    <t>Субсидии бюджетам муниципальных районов на реализацию программ формирования современной городской среды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</si>
  <si>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</si>
  <si>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2 02 25304 05 0000 150</t>
  </si>
  <si>
    <t>2 02 35469 05 0000 150</t>
  </si>
  <si>
    <t>Субвенции бюджетам муниципальных районов на проведение Всероссийской переписи населения 2020 года</t>
  </si>
  <si>
    <t>Патент</t>
  </si>
  <si>
    <t>М Е Р О П Р И Я Т И Я</t>
  </si>
  <si>
    <t>Источники формирования</t>
  </si>
  <si>
    <t>В том числе:</t>
  </si>
  <si>
    <t>Республиканский бюджет</t>
  </si>
  <si>
    <t>Местный бюджет</t>
  </si>
  <si>
    <t>Доходная часть, всего:</t>
  </si>
  <si>
    <t>в том числе:</t>
  </si>
  <si>
    <t>Акцизы по подакцизным товарам (продукции), производимым на территории Республики Дагестан</t>
  </si>
  <si>
    <t>Собственные доходы МР "Сергокалинский район"</t>
  </si>
  <si>
    <t>Расходная часть, всего:</t>
  </si>
  <si>
    <t>Капитальный ремонт внутрисельских дорог в с.Сергокала Сергокалинского района Республики Дагестан</t>
  </si>
  <si>
    <t>Закупка энергетических ресурсов</t>
  </si>
  <si>
    <t xml:space="preserve"> На ежемесячное денежное вознаграждение за классное руководство педагогическим работникам муниципальных общеобразовательных организаций</t>
  </si>
  <si>
    <t>На организацию бесплатного горячего питания обучающихся, получающих начальное общее образование в муниципальных образовательных организациях</t>
  </si>
  <si>
    <t>Код бюджетной классификации</t>
  </si>
  <si>
    <t>главного администратора источника финансирования дефицита</t>
  </si>
  <si>
    <t>источников финансирования дефицита районного бюджета</t>
  </si>
  <si>
    <t>Наименование главного администратора источника финансирования дефицита районного бюджета</t>
  </si>
  <si>
    <t>наименование главного администратора доходов районного бюджета</t>
  </si>
  <si>
    <t>Приложение №2</t>
  </si>
  <si>
    <t>Субсидии бюджетам муниципальных районов на реализацию мероприятий по модернизации школьных систем образования</t>
  </si>
  <si>
    <t>2 02 25750 05 0000 150</t>
  </si>
  <si>
    <t>Субсидии бюджетам муниципальных районов на поддержку отрасли культуры</t>
  </si>
  <si>
    <t>Субсидии бюджетам муниципальных районов на софинансирование капитальных вложений в объекты государственной (муниципальной) собственности в рамках нового строительства и реконструкции</t>
  </si>
  <si>
    <t>2 02 27227 05 0000 150</t>
  </si>
  <si>
    <t>Cубсидии на ремонт и содержание автомобильных дорог</t>
  </si>
  <si>
    <t>На обеспечение деятельности советников директора по воспитанию и взаимодействию с ДОО</t>
  </si>
  <si>
    <t>Модернизация библиотек в части комплектования книжного фонда</t>
  </si>
  <si>
    <t>Капитальные вложения в объекты муниципальной собственности в рамках государственной инветиционной программы (Дом Культура в с.Сергокала)</t>
  </si>
  <si>
    <t>Бюджетные инвестиции в объекты капитального строительства муниципальной собственности</t>
  </si>
  <si>
    <t>20 2 09 R4670</t>
  </si>
  <si>
    <t>На обеспечение и укрепление материально-технической базы Дома культуры</t>
  </si>
  <si>
    <t>Модернизация школьных систем образования</t>
  </si>
  <si>
    <t>Спорт высших достижений</t>
  </si>
  <si>
    <t>Средства передаваемые из бюджетов СП в бюджет муниципального района на выполнение переданных полномочий по культуре</t>
  </si>
  <si>
    <t>2 02 25513 05 0000 150</t>
  </si>
  <si>
    <t>Субсидии бюджетам муниципальных районов на развитие сети учреждений культурно-досугового типа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</si>
  <si>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</si>
  <si>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2 02 35303 05 0000 150</t>
  </si>
  <si>
    <t>Субсидии бюджетам муниципальных районов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</si>
  <si>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2 02 25467 05 0000 150</t>
  </si>
  <si>
    <t>Субвенция бюджетам  муниципальных районов на проведение мероприятий по обеспечению деятельности советников директора по воспитанию и взаимодействию с детскими общетвенными объединениями в общеобрпзовательных организациях</t>
  </si>
  <si>
    <t>2 02 35179 05 0000 150</t>
  </si>
  <si>
    <t>2026 год</t>
  </si>
  <si>
    <t>Дополнительное образование при школах</t>
  </si>
  <si>
    <t>Дополнительное образование при дошкольных учреждениях</t>
  </si>
  <si>
    <t>Дополнительное образование детей</t>
  </si>
  <si>
    <t>На содержание дорог в зимний период с Мюрего</t>
  </si>
  <si>
    <t>На содержание дорог в зимний период с Ново-Мугри</t>
  </si>
  <si>
    <t>На содержание дорог в зимний период с Ванашимахи</t>
  </si>
  <si>
    <t>На содержание дорог в зимний период с Дегва</t>
  </si>
  <si>
    <t>На содержание дорог в зимний период с Аймаумахи</t>
  </si>
  <si>
    <t>На содержание дорог в зимний период с Урахи</t>
  </si>
  <si>
    <t>На содержание дорог в зимний период с Н-Мулебки</t>
  </si>
  <si>
    <t>На содержание дорог в зимний период с К-Сираги</t>
  </si>
  <si>
    <t>На содержание дорог в зимний период с Мургук</t>
  </si>
  <si>
    <t>На содержание дорог в зимний период с Бурдеки</t>
  </si>
  <si>
    <t>На содержание дорог в зимний период с Миглакаси</t>
  </si>
  <si>
    <t>На содержание дорог в зимний период с Маммаул</t>
  </si>
  <si>
    <t>На содержание дорог в зимний период с Аялизи</t>
  </si>
  <si>
    <t xml:space="preserve">Субсидии на выполнение муниципального задания </t>
  </si>
  <si>
    <t>14 4 01 20000</t>
  </si>
  <si>
    <t>15 4 03 20762</t>
  </si>
  <si>
    <t>15 4 05 20760</t>
  </si>
  <si>
    <t>26 4 01 51180</t>
  </si>
  <si>
    <t>19 4</t>
  </si>
  <si>
    <t>19 4 01 2201Г</t>
  </si>
  <si>
    <t>19 4 01 00591</t>
  </si>
  <si>
    <t>19 4 02</t>
  </si>
  <si>
    <t>19 4 02 2202Г</t>
  </si>
  <si>
    <t>19 4 02 00592</t>
  </si>
  <si>
    <t>19 4 02 8185И</t>
  </si>
  <si>
    <t>19 4 02 R3040</t>
  </si>
  <si>
    <t>19 4 03 00593</t>
  </si>
  <si>
    <t>19 4 03 00П93</t>
  </si>
  <si>
    <t>33 4 03</t>
  </si>
  <si>
    <t>Молодежная политика</t>
  </si>
  <si>
    <t>Муниципальная программа "Реализация молодежной политики"</t>
  </si>
  <si>
    <t>Комплекс процессных мероприятий в реализации муниципальной программы "Реализация молодежной политики"</t>
  </si>
  <si>
    <t>33 4 03 00590</t>
  </si>
  <si>
    <t>19 4 07</t>
  </si>
  <si>
    <t>19 4 07 2209Л</t>
  </si>
  <si>
    <t>Организация проведения детской оздоровительной кампании</t>
  </si>
  <si>
    <t>Комплекс процессных мероприятий "Организация отдыха и оздоровления детей, подростков и молодежи"</t>
  </si>
  <si>
    <t>20 2 05 4812R</t>
  </si>
  <si>
    <t>22 4 01 28960</t>
  </si>
  <si>
    <t>16 2 03</t>
  </si>
  <si>
    <t>16 2 03 R0820</t>
  </si>
  <si>
    <t>Региональный проект «Поэтапная ликвидация накопившейся задолженности по обеспечению жилыми помещениями детей-сирот и детей, оставшихся без попечения родителей, на территории РД на период до 2030 года»</t>
  </si>
  <si>
    <t>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 за счет средств республиканского бюджета РД</t>
  </si>
  <si>
    <t>19 4 09 77720</t>
  </si>
  <si>
    <t>20 2 04 R5194</t>
  </si>
  <si>
    <t>22 4 02 71540</t>
  </si>
  <si>
    <t>24 4 02 00590</t>
  </si>
  <si>
    <t>24 4 01 20000</t>
  </si>
  <si>
    <t>25 4 02 00590</t>
  </si>
  <si>
    <t>26 4 03</t>
  </si>
  <si>
    <t>26 4 03 27880</t>
  </si>
  <si>
    <t xml:space="preserve">Комплекс процессных мероприятий "Управление муниципальным долгом </t>
  </si>
  <si>
    <t xml:space="preserve">Обеспечение своевременных расчетов по обслуживанию муниципального долга </t>
  </si>
  <si>
    <t>26 4 02 60020</t>
  </si>
  <si>
    <t>2027 год</t>
  </si>
  <si>
    <t>Субвенции на осуществление переданных государственных полномочий Республики Дагестан по образованию и осуществлению деятельности комиссий по делам несовершеннолетних</t>
  </si>
  <si>
    <t>2 02 45050 05 0000 150</t>
  </si>
  <si>
    <t>Межбюджетные трансферты, передаваемые бюджетам муниципальных районов на обеспечение выплат ежемесячного вознаграждения советникам директоров по воспитанию</t>
  </si>
  <si>
    <t>Иные выплаты учреждений привлекаемым лицам</t>
  </si>
  <si>
    <t>14 4 02 64600</t>
  </si>
  <si>
    <t>На отлов и содержание бездомных животных</t>
  </si>
  <si>
    <t xml:space="preserve">Ежемесячное вознаграждение советникам директоров </t>
  </si>
  <si>
    <t>19 4 02 8185С</t>
  </si>
  <si>
    <t>Организация бесплатного одноразового горячего питания в дни учебных занятий детей участвующих в СВО</t>
  </si>
  <si>
    <t>Выплата денежной компенсации на обеспечение бесплатным двухразовым питание обучающихся с ОВЗ, в том числе детей инвалидов осваивающих основные общеобразовательные программы на дому.</t>
  </si>
  <si>
    <t>Пособия, компенсации и иные социальные выплаты гражданам, кроме публичных нормативных обязательств</t>
  </si>
  <si>
    <t>Организация бесплатного одноразового горячего питания  обучающихся с ограниченными возможностями здоровья, осваивающих основные общеобразовательные программы</t>
  </si>
  <si>
    <t>19 4 02 8185П</t>
  </si>
  <si>
    <t>Денежная компенсация педагогическим работникам,  привлекаемым к проведению государственной итоговой аттестации в 2025 году</t>
  </si>
  <si>
    <t>19 4 02 2207А</t>
  </si>
  <si>
    <t>Социальное обеспечение населения</t>
  </si>
  <si>
    <t>22 2 08 30970</t>
  </si>
  <si>
    <t>Социальные выплаты</t>
  </si>
  <si>
    <t>Социальная помощь при заключении контракта с МО РФ</t>
  </si>
  <si>
    <t>Развитие ГГС</t>
  </si>
  <si>
    <t>01 4 01 79130</t>
  </si>
  <si>
    <t>в том числе ; остатки на 01.01.2025г</t>
  </si>
  <si>
    <t>Изменение остатков средств на счете районного бюджета на 01.01.2026г.</t>
  </si>
  <si>
    <t>2028 год</t>
  </si>
  <si>
    <t>Коммунальное хозяйство</t>
  </si>
  <si>
    <t>расходов местного бюджета по разделам, подразделам, целевым статьям расходов, видам расходов функциональной классификации расходов Российской Федерации на 2026 год и на плановый период 2027-2028 годов</t>
  </si>
  <si>
    <t>19 1 Ю6 51790</t>
  </si>
  <si>
    <t>19 1 Ю6 53030</t>
  </si>
  <si>
    <t>19 1 Ю6 50500</t>
  </si>
  <si>
    <t>Распределение субвенций бюджетам поселений на осуществление полномочий по первичному воинскому учету, где отсутствуют военные комиссариаты на 2026 год и на плановый период 2027-2028 годов</t>
  </si>
  <si>
    <t>Распределение дотаций поселениям из Фонда Компенсации на выравнивание бюджетной обеспеченности на 2026 год  и на плановый период 2027-2028 годов</t>
  </si>
  <si>
    <t>Распределение прочих  межбюджетных трансфертов , передаваемые бюджетам поселений на осуществление части полномочий по решению вопросов местного значения в соответствии с заключенными соглашениями по дорожному фонду на 2026 год и на плановый период 2027-2028 годов</t>
  </si>
  <si>
    <t xml:space="preserve"> НА 2026 ГОД и на плановый период 2027-2028 годов</t>
  </si>
  <si>
    <t>Приложение №3</t>
  </si>
  <si>
    <r>
      <t xml:space="preserve">                                        </t>
    </r>
    <r>
      <rPr>
        <b/>
        <i/>
        <sz val="12"/>
        <color theme="1"/>
        <rFont val="Times New Roman"/>
        <family val="1"/>
        <charset val="204"/>
      </rPr>
      <t>Приложение №5</t>
    </r>
  </si>
  <si>
    <r>
      <t xml:space="preserve">                                        </t>
    </r>
    <r>
      <rPr>
        <b/>
        <i/>
        <sz val="12"/>
        <color theme="1"/>
        <rFont val="Times New Roman"/>
        <family val="1"/>
        <charset val="204"/>
      </rPr>
      <t>Приложение №6</t>
    </r>
  </si>
  <si>
    <t>Приложение №7</t>
  </si>
  <si>
    <t>Приложение №8</t>
  </si>
  <si>
    <t>Приложение №9</t>
  </si>
  <si>
    <t>Распределение межбюджетных трансфертов , передаваемые бюджетам поселений на осуществление части полномочий по решению вопросов местного значения в соответствии с заключенными соглашениями на 2026г и на плановый период 2027-2028 годов</t>
  </si>
  <si>
    <t>Приложение №10</t>
  </si>
  <si>
    <t>СЕРГОКАЛИНСКОГО РАЙОНА НА 2026 ГОД и на плановый период 2027-2028 годов</t>
  </si>
  <si>
    <t>по поддержке дорожного хозяйства МО "Сергокалинский район на 2026 год и на плановый перидо 2027-2028 годов</t>
  </si>
  <si>
    <t>На содержание дорог в зимний период с Сергокала</t>
  </si>
  <si>
    <t>ПЕРЕЧЕНЬ ГЛАВНЫХ АДМИНИСТРАТОРОВ ИСТОЧНИКОВ ФИНАНСИРОВАНИЯ ДЕФИЦИТА РАЙОННОГО БЮДЖЕТА АДМИНИСТРАЦИИ "МР" СЕРГОКАЛИНСКИЙ РАЙОН НА 2026 ГОД И НА ПЛАНОВЫЙ ПЕРИОД 2027 И 2028 ГОДОВ</t>
  </si>
  <si>
    <t>57 4 04 77710</t>
  </si>
  <si>
    <t>Перечень кодов и администраторов доходов муниципального бюджета</t>
  </si>
  <si>
    <t>На содержание дорог в зимний период с К-Гамри</t>
  </si>
  <si>
    <t>Остатки бюджетных средств на 01.01.2026г</t>
  </si>
  <si>
    <t>Программа РБ "Безопастные качественные дороги" на поддержку дорожной деятельности МО "Сергокалинский район"</t>
  </si>
  <si>
    <t>Приложение №11</t>
  </si>
  <si>
    <t>МО «Сергокалинский район» по доходам на 2026 год и на плановый период 2027-2028 годов в первом чтении</t>
  </si>
  <si>
    <t>00</t>
  </si>
  <si>
    <t xml:space="preserve">№ 15 от 25.12.2025 года </t>
  </si>
  <si>
    <t xml:space="preserve">№15 от 25.12.2025 года </t>
  </si>
  <si>
    <t xml:space="preserve">№15  от 25.12.2025 года </t>
  </si>
  <si>
    <t>46 1 И4 55550</t>
  </si>
  <si>
    <t>19 1 Ю4 57500</t>
  </si>
  <si>
    <t>20 1 Я5 55193</t>
  </si>
  <si>
    <t>Государственная поддержка отрасли культуры (Оснащение Детской школы исскуств музыкальными инструментами, оборудованием и учебными материалами)</t>
  </si>
  <si>
    <t>57 4 04 51200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</si>
</sst>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0"/>
    <numFmt numFmtId="166" formatCode="0.000"/>
    <numFmt numFmtId="167" formatCode="#,##0.000"/>
    <numFmt numFmtId="168" formatCode="0.00000"/>
    <numFmt numFmtId="169" formatCode="#,##0.00000"/>
    <numFmt numFmtId="170" formatCode="#,##0.0"/>
  </numFmts>
  <fonts count="53"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i/>
      <sz val="12"/>
      <color theme="1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i/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6"/>
      <color theme="1"/>
      <name val="Cambria"/>
      <family val="1"/>
      <charset val="204"/>
      <scheme val="major"/>
    </font>
    <font>
      <b/>
      <sz val="14"/>
      <color theme="1"/>
      <name val="Cambria"/>
      <family val="1"/>
      <charset val="204"/>
      <scheme val="major"/>
    </font>
    <font>
      <sz val="14"/>
      <color theme="1"/>
      <name val="Cambria"/>
      <family val="1"/>
      <charset val="204"/>
      <scheme val="major"/>
    </font>
    <font>
      <b/>
      <sz val="11"/>
      <color theme="1"/>
      <name val="Times New Roman"/>
      <family val="1"/>
      <charset val="204"/>
    </font>
    <font>
      <b/>
      <sz val="14"/>
      <color theme="1"/>
      <name val="Script MT Bold"/>
      <family val="4"/>
    </font>
    <font>
      <sz val="14"/>
      <color theme="1"/>
      <name val="Script MT Bold"/>
      <family val="4"/>
    </font>
    <font>
      <sz val="8"/>
      <color rgb="FF000000"/>
      <name val="Arial Cyr"/>
    </font>
    <font>
      <sz val="11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sz val="13"/>
      <color theme="1"/>
      <name val="Calibri"/>
      <family val="2"/>
      <charset val="204"/>
      <scheme val="minor"/>
    </font>
    <font>
      <sz val="13"/>
      <color rgb="FF000000"/>
      <name val="Calibri"/>
      <family val="2"/>
      <charset val="204"/>
      <scheme val="minor"/>
    </font>
    <font>
      <sz val="13"/>
      <color rgb="FF464C55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b/>
      <sz val="9"/>
      <color rgb="FF3F3F3F"/>
      <name val="Calibri"/>
      <family val="2"/>
      <charset val="204"/>
      <scheme val="minor"/>
    </font>
    <font>
      <i/>
      <sz val="12"/>
      <color rgb="FF000000"/>
      <name val="Times New Roman"/>
      <family val="1"/>
      <charset val="204"/>
    </font>
    <font>
      <b/>
      <sz val="12"/>
      <color rgb="FF3F3F3F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sz val="12"/>
      <color theme="1"/>
      <name val="Cambria"/>
      <family val="1"/>
      <charset val="204"/>
      <scheme val="major"/>
    </font>
    <font>
      <b/>
      <sz val="10"/>
      <color theme="1"/>
      <name val="Calibri"/>
      <family val="2"/>
      <charset val="204"/>
      <scheme val="minor"/>
    </font>
    <font>
      <b/>
      <sz val="12"/>
      <color rgb="FF444444"/>
      <name val="Arial"/>
      <family val="2"/>
      <charset val="204"/>
    </font>
    <font>
      <sz val="12"/>
      <color rgb="FF444444"/>
      <name val="Arial"/>
      <family val="2"/>
      <charset val="204"/>
    </font>
    <font>
      <b/>
      <sz val="14"/>
      <color rgb="FF444444"/>
      <name val="Calibri"/>
      <family val="2"/>
      <charset val="204"/>
      <scheme val="minor"/>
    </font>
    <font>
      <b/>
      <i/>
      <sz val="14"/>
      <color rgb="FF000000"/>
      <name val="Calibri"/>
      <family val="2"/>
      <charset val="204"/>
      <scheme val="minor"/>
    </font>
    <font>
      <b/>
      <sz val="12"/>
      <color rgb="FF444444"/>
      <name val="Calibri"/>
      <family val="2"/>
      <charset val="204"/>
      <scheme val="minor"/>
    </font>
    <font>
      <sz val="12"/>
      <color rgb="FF0A0A0A"/>
      <name val="Times New Roman"/>
      <family val="1"/>
      <charset val="204"/>
    </font>
    <font>
      <sz val="11"/>
      <color rgb="FF2A3143"/>
      <name val="Formular"/>
    </font>
    <font>
      <b/>
      <sz val="12"/>
      <color rgb="FF3F3F3F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2F2F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theme="9" tint="0.79998168889431442"/>
      </patternFill>
    </fill>
  </fills>
  <borders count="5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8" fillId="0" borderId="10">
      <alignment horizontal="left" wrapText="1" indent="2"/>
    </xf>
    <xf numFmtId="0" fontId="36" fillId="4" borderId="27" applyNumberFormat="0" applyAlignment="0" applyProtection="0"/>
  </cellStyleXfs>
  <cellXfs count="412">
    <xf numFmtId="0" fontId="0" fillId="0" borderId="0" xfId="0"/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6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11" fillId="0" borderId="3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3" fillId="2" borderId="2" xfId="0" applyFont="1" applyFill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16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2" fontId="3" fillId="0" borderId="3" xfId="0" applyNumberFormat="1" applyFont="1" applyBorder="1" applyAlignment="1">
      <alignment horizontal="center" vertical="center" wrapText="1"/>
    </xf>
    <xf numFmtId="0" fontId="2" fillId="0" borderId="0" xfId="0" applyFont="1"/>
    <xf numFmtId="0" fontId="15" fillId="0" borderId="5" xfId="0" applyFont="1" applyBorder="1" applyAlignment="1">
      <alignment vertical="center" wrapText="1"/>
    </xf>
    <xf numFmtId="0" fontId="15" fillId="0" borderId="7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24" fillId="0" borderId="0" xfId="0" applyFont="1"/>
    <xf numFmtId="49" fontId="7" fillId="0" borderId="2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7" fillId="0" borderId="0" xfId="0" applyFont="1"/>
    <xf numFmtId="0" fontId="14" fillId="0" borderId="5" xfId="0" applyFont="1" applyBorder="1" applyAlignment="1">
      <alignment wrapText="1"/>
    </xf>
    <xf numFmtId="0" fontId="29" fillId="0" borderId="0" xfId="0" applyFont="1"/>
    <xf numFmtId="49" fontId="9" fillId="0" borderId="17" xfId="0" applyNumberFormat="1" applyFont="1" applyBorder="1" applyAlignment="1">
      <alignment horizontal="center"/>
    </xf>
    <xf numFmtId="49" fontId="12" fillId="0" borderId="17" xfId="0" applyNumberFormat="1" applyFont="1" applyBorder="1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right" vertical="center"/>
    </xf>
    <xf numFmtId="167" fontId="3" fillId="0" borderId="5" xfId="0" applyNumberFormat="1" applyFont="1" applyBorder="1" applyAlignment="1">
      <alignment horizontal="center" vertical="center" wrapText="1"/>
    </xf>
    <xf numFmtId="0" fontId="17" fillId="0" borderId="18" xfId="0" applyFont="1" applyBorder="1" applyAlignment="1">
      <alignment vertical="center" wrapText="1"/>
    </xf>
    <xf numFmtId="0" fontId="17" fillId="0" borderId="20" xfId="0" applyFont="1" applyBorder="1" applyAlignment="1">
      <alignment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/>
    </xf>
    <xf numFmtId="49" fontId="37" fillId="0" borderId="3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49" fontId="4" fillId="5" borderId="3" xfId="0" applyNumberFormat="1" applyFont="1" applyFill="1" applyBorder="1" applyAlignment="1">
      <alignment horizontal="center" vertical="center" wrapText="1"/>
    </xf>
    <xf numFmtId="166" fontId="4" fillId="5" borderId="3" xfId="0" applyNumberFormat="1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39" fillId="0" borderId="2" xfId="0" applyFont="1" applyBorder="1" applyAlignment="1">
      <alignment vertical="center" wrapText="1"/>
    </xf>
    <xf numFmtId="0" fontId="40" fillId="0" borderId="2" xfId="0" applyFont="1" applyBorder="1" applyAlignment="1">
      <alignment vertical="center" wrapText="1"/>
    </xf>
    <xf numFmtId="0" fontId="13" fillId="5" borderId="5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 vertical="center" wrapText="1"/>
    </xf>
    <xf numFmtId="49" fontId="3" fillId="5" borderId="3" xfId="0" applyNumberFormat="1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49" fontId="5" fillId="5" borderId="3" xfId="0" applyNumberFormat="1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2" fillId="5" borderId="2" xfId="0" applyFont="1" applyFill="1" applyBorder="1" applyAlignment="1">
      <alignment horizontal="center" vertical="center" wrapText="1"/>
    </xf>
    <xf numFmtId="49" fontId="11" fillId="5" borderId="3" xfId="0" applyNumberFormat="1" applyFont="1" applyFill="1" applyBorder="1" applyAlignment="1">
      <alignment horizontal="center" vertical="center" wrapText="1"/>
    </xf>
    <xf numFmtId="49" fontId="2" fillId="5" borderId="3" xfId="0" applyNumberFormat="1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166" fontId="5" fillId="5" borderId="3" xfId="0" applyNumberFormat="1" applyFont="1" applyFill="1" applyBorder="1" applyAlignment="1">
      <alignment horizontal="center" vertical="center" wrapText="1"/>
    </xf>
    <xf numFmtId="0" fontId="41" fillId="5" borderId="2" xfId="0" applyFont="1" applyFill="1" applyBorder="1" applyAlignment="1">
      <alignment horizontal="center" vertical="center" wrapText="1"/>
    </xf>
    <xf numFmtId="49" fontId="7" fillId="5" borderId="3" xfId="0" applyNumberFormat="1" applyFont="1" applyFill="1" applyBorder="1" applyAlignment="1">
      <alignment horizontal="center" vertical="center" wrapText="1"/>
    </xf>
    <xf numFmtId="0" fontId="25" fillId="5" borderId="2" xfId="0" applyFont="1" applyFill="1" applyBorder="1" applyAlignment="1">
      <alignment horizontal="center" vertical="center" wrapText="1"/>
    </xf>
    <xf numFmtId="0" fontId="40" fillId="0" borderId="2" xfId="0" applyFont="1" applyBorder="1" applyAlignment="1">
      <alignment horizontal="left" vertical="center" wrapText="1"/>
    </xf>
    <xf numFmtId="0" fontId="6" fillId="5" borderId="2" xfId="0" applyFont="1" applyFill="1" applyBorder="1" applyAlignment="1">
      <alignment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41" fillId="5" borderId="3" xfId="0" applyFont="1" applyFill="1" applyBorder="1" applyAlignment="1">
      <alignment horizontal="center" vertical="center" wrapText="1"/>
    </xf>
    <xf numFmtId="49" fontId="6" fillId="5" borderId="3" xfId="0" applyNumberFormat="1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2" fontId="4" fillId="5" borderId="3" xfId="0" applyNumberFormat="1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49" fontId="2" fillId="6" borderId="3" xfId="0" applyNumberFormat="1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168" fontId="5" fillId="6" borderId="3" xfId="0" applyNumberFormat="1" applyFont="1" applyFill="1" applyBorder="1" applyAlignment="1">
      <alignment horizontal="center" vertical="center" wrapText="1"/>
    </xf>
    <xf numFmtId="2" fontId="10" fillId="0" borderId="3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2" fontId="3" fillId="2" borderId="3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11" fillId="2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2" fontId="4" fillId="3" borderId="3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44" fillId="0" borderId="17" xfId="0" applyFont="1" applyBorder="1" applyAlignment="1">
      <alignment horizontal="center" wrapText="1"/>
    </xf>
    <xf numFmtId="0" fontId="44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 wrapText="1"/>
    </xf>
    <xf numFmtId="0" fontId="20" fillId="0" borderId="17" xfId="0" applyFont="1" applyBorder="1" applyAlignment="1">
      <alignment horizontal="center" vertical="center" wrapText="1"/>
    </xf>
    <xf numFmtId="0" fontId="0" fillId="0" borderId="17" xfId="0" applyBorder="1"/>
    <xf numFmtId="0" fontId="12" fillId="0" borderId="17" xfId="0" applyFont="1" applyBorder="1" applyAlignment="1">
      <alignment wrapText="1"/>
    </xf>
    <xf numFmtId="0" fontId="12" fillId="0" borderId="17" xfId="0" applyFont="1" applyBorder="1" applyAlignment="1">
      <alignment horizontal="center"/>
    </xf>
    <xf numFmtId="0" fontId="4" fillId="0" borderId="17" xfId="0" applyFont="1" applyBorder="1" applyAlignment="1">
      <alignment horizontal="right" vertical="center" wrapText="1"/>
    </xf>
    <xf numFmtId="0" fontId="3" fillId="0" borderId="17" xfId="0" applyFont="1" applyBorder="1" applyAlignment="1">
      <alignment vertical="center" wrapText="1"/>
    </xf>
    <xf numFmtId="0" fontId="21" fillId="0" borderId="17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3" fillId="0" borderId="17" xfId="0" applyFont="1" applyBorder="1" applyAlignment="1">
      <alignment horizontal="left" vertical="center" wrapText="1"/>
    </xf>
    <xf numFmtId="0" fontId="0" fillId="0" borderId="17" xfId="0" applyBorder="1" applyAlignment="1">
      <alignment horizontal="center"/>
    </xf>
    <xf numFmtId="0" fontId="0" fillId="0" borderId="21" xfId="0" applyBorder="1"/>
    <xf numFmtId="0" fontId="9" fillId="0" borderId="21" xfId="0" applyFont="1" applyBorder="1"/>
    <xf numFmtId="0" fontId="9" fillId="0" borderId="21" xfId="0" applyFont="1" applyBorder="1" applyAlignment="1">
      <alignment horizontal="center"/>
    </xf>
    <xf numFmtId="0" fontId="12" fillId="0" borderId="17" xfId="0" applyFont="1" applyBorder="1"/>
    <xf numFmtId="0" fontId="6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49" fontId="46" fillId="0" borderId="17" xfId="0" applyNumberFormat="1" applyFont="1" applyBorder="1" applyAlignment="1">
      <alignment horizontal="center" vertical="center" wrapText="1"/>
    </xf>
    <xf numFmtId="0" fontId="49" fillId="0" borderId="17" xfId="0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9" fontId="4" fillId="3" borderId="3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0" fillId="2" borderId="5" xfId="0" applyFont="1" applyFill="1" applyBorder="1" applyAlignment="1">
      <alignment wrapText="1"/>
    </xf>
    <xf numFmtId="49" fontId="6" fillId="0" borderId="2" xfId="0" applyNumberFormat="1" applyFont="1" applyBorder="1" applyAlignment="1">
      <alignment horizontal="center" vertical="center" wrapText="1"/>
    </xf>
    <xf numFmtId="168" fontId="4" fillId="5" borderId="3" xfId="0" applyNumberFormat="1" applyFont="1" applyFill="1" applyBorder="1" applyAlignment="1">
      <alignment horizontal="center" vertical="center" wrapText="1"/>
    </xf>
    <xf numFmtId="170" fontId="4" fillId="0" borderId="3" xfId="0" applyNumberFormat="1" applyFont="1" applyBorder="1" applyAlignment="1">
      <alignment horizontal="center" vertical="center" wrapText="1"/>
    </xf>
    <xf numFmtId="0" fontId="0" fillId="5" borderId="5" xfId="0" applyFill="1" applyBorder="1"/>
    <xf numFmtId="49" fontId="6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vertical="center" wrapText="1"/>
    </xf>
    <xf numFmtId="0" fontId="4" fillId="5" borderId="2" xfId="0" applyFont="1" applyFill="1" applyBorder="1" applyAlignment="1">
      <alignment vertical="center" wrapText="1"/>
    </xf>
    <xf numFmtId="0" fontId="43" fillId="7" borderId="5" xfId="0" applyFont="1" applyFill="1" applyBorder="1" applyAlignment="1">
      <alignment horizontal="center" vertical="center" wrapText="1"/>
    </xf>
    <xf numFmtId="0" fontId="43" fillId="2" borderId="5" xfId="0" applyFont="1" applyFill="1" applyBorder="1" applyAlignment="1">
      <alignment horizontal="center" vertical="center" wrapText="1"/>
    </xf>
    <xf numFmtId="0" fontId="38" fillId="4" borderId="27" xfId="2" applyFont="1"/>
    <xf numFmtId="0" fontId="38" fillId="4" borderId="27" xfId="2" applyFont="1" applyAlignment="1">
      <alignment horizontal="center"/>
    </xf>
    <xf numFmtId="0" fontId="38" fillId="4" borderId="27" xfId="2" applyFont="1" applyAlignment="1">
      <alignment vertical="center" wrapText="1"/>
    </xf>
    <xf numFmtId="0" fontId="38" fillId="4" borderId="27" xfId="2" applyFont="1" applyAlignment="1">
      <alignment horizontal="center" vertical="center" wrapText="1"/>
    </xf>
    <xf numFmtId="0" fontId="12" fillId="0" borderId="28" xfId="0" applyFont="1" applyFill="1" applyBorder="1" applyAlignment="1">
      <alignment wrapText="1"/>
    </xf>
    <xf numFmtId="0" fontId="12" fillId="0" borderId="17" xfId="0" applyFont="1" applyFill="1" applyBorder="1" applyAlignment="1">
      <alignment wrapText="1"/>
    </xf>
    <xf numFmtId="168" fontId="5" fillId="5" borderId="3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4" fillId="0" borderId="29" xfId="0" applyFont="1" applyBorder="1" applyAlignment="1">
      <alignment vertical="center" wrapText="1"/>
    </xf>
    <xf numFmtId="0" fontId="38" fillId="4" borderId="29" xfId="2" applyFont="1" applyBorder="1" applyAlignment="1">
      <alignment horizontal="center" vertical="top" wrapText="1"/>
    </xf>
    <xf numFmtId="0" fontId="4" fillId="0" borderId="30" xfId="0" applyFont="1" applyBorder="1" applyAlignment="1">
      <alignment vertical="center" wrapText="1"/>
    </xf>
    <xf numFmtId="0" fontId="38" fillId="4" borderId="30" xfId="2" applyFont="1" applyBorder="1" applyAlignment="1">
      <alignment horizontal="center" vertical="top" wrapText="1"/>
    </xf>
    <xf numFmtId="0" fontId="4" fillId="0" borderId="31" xfId="0" applyFont="1" applyBorder="1" applyAlignment="1">
      <alignment vertical="center" wrapText="1"/>
    </xf>
    <xf numFmtId="0" fontId="38" fillId="4" borderId="31" xfId="2" applyFont="1" applyBorder="1" applyAlignment="1">
      <alignment horizontal="center" vertical="top" wrapText="1"/>
    </xf>
    <xf numFmtId="0" fontId="4" fillId="0" borderId="5" xfId="0" applyFont="1" applyBorder="1" applyAlignment="1">
      <alignment vertical="center" wrapText="1"/>
    </xf>
    <xf numFmtId="0" fontId="19" fillId="0" borderId="5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6" fillId="5" borderId="5" xfId="0" applyFont="1" applyFill="1" applyBorder="1" applyAlignment="1">
      <alignment vertical="center" wrapText="1"/>
    </xf>
    <xf numFmtId="0" fontId="7" fillId="5" borderId="5" xfId="0" applyFont="1" applyFill="1" applyBorder="1" applyAlignment="1">
      <alignment wrapText="1"/>
    </xf>
    <xf numFmtId="2" fontId="5" fillId="5" borderId="3" xfId="0" applyNumberFormat="1" applyFont="1" applyFill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38" fillId="4" borderId="27" xfId="2" applyFont="1" applyAlignment="1">
      <alignment horizontal="center" vertical="top" wrapText="1"/>
    </xf>
    <xf numFmtId="49" fontId="6" fillId="0" borderId="2" xfId="0" applyNumberFormat="1" applyFont="1" applyBorder="1" applyAlignment="1">
      <alignment horizontal="center" vertical="center" wrapText="1"/>
    </xf>
    <xf numFmtId="0" fontId="51" fillId="0" borderId="5" xfId="0" applyFont="1" applyBorder="1" applyAlignment="1">
      <alignment wrapText="1"/>
    </xf>
    <xf numFmtId="0" fontId="6" fillId="0" borderId="3" xfId="0" applyFont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 vertical="center" wrapText="1" indent="3"/>
    </xf>
    <xf numFmtId="166" fontId="3" fillId="2" borderId="3" xfId="0" applyNumberFormat="1" applyFont="1" applyFill="1" applyBorder="1" applyAlignment="1">
      <alignment horizontal="center" vertical="center" wrapText="1"/>
    </xf>
    <xf numFmtId="0" fontId="24" fillId="0" borderId="33" xfId="0" applyFont="1" applyBorder="1" applyAlignment="1">
      <alignment wrapText="1"/>
    </xf>
    <xf numFmtId="0" fontId="3" fillId="0" borderId="2" xfId="0" applyFont="1" applyBorder="1" applyAlignment="1">
      <alignment horizontal="center" vertical="center" wrapText="1"/>
    </xf>
    <xf numFmtId="168" fontId="3" fillId="0" borderId="5" xfId="0" applyNumberFormat="1" applyFont="1" applyBorder="1" applyAlignment="1">
      <alignment horizontal="center" vertical="center" wrapText="1"/>
    </xf>
    <xf numFmtId="166" fontId="3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12" fillId="0" borderId="0" xfId="0" applyFont="1"/>
    <xf numFmtId="0" fontId="4" fillId="0" borderId="34" xfId="0" applyFont="1" applyBorder="1" applyAlignment="1">
      <alignment horizontal="center" vertical="center" wrapText="1"/>
    </xf>
    <xf numFmtId="0" fontId="4" fillId="0" borderId="33" xfId="0" applyFont="1" applyBorder="1" applyAlignment="1">
      <alignment vertical="center" wrapText="1"/>
    </xf>
    <xf numFmtId="0" fontId="17" fillId="0" borderId="36" xfId="0" applyFont="1" applyBorder="1" applyAlignment="1">
      <alignment vertical="center" wrapText="1"/>
    </xf>
    <xf numFmtId="0" fontId="4" fillId="0" borderId="37" xfId="0" applyFont="1" applyBorder="1" applyAlignment="1">
      <alignment horizontal="center" vertical="center" wrapText="1"/>
    </xf>
    <xf numFmtId="168" fontId="3" fillId="0" borderId="32" xfId="0" applyNumberFormat="1" applyFont="1" applyBorder="1" applyAlignment="1">
      <alignment horizontal="center" vertical="center" wrapText="1"/>
    </xf>
    <xf numFmtId="2" fontId="3" fillId="0" borderId="39" xfId="0" applyNumberFormat="1" applyFont="1" applyBorder="1" applyAlignment="1">
      <alignment horizontal="center" vertical="center" wrapText="1"/>
    </xf>
    <xf numFmtId="0" fontId="41" fillId="0" borderId="35" xfId="0" applyFont="1" applyBorder="1" applyAlignment="1">
      <alignment horizontal="center" vertical="center" wrapText="1"/>
    </xf>
    <xf numFmtId="0" fontId="41" fillId="0" borderId="38" xfId="0" applyFont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0" fillId="0" borderId="5" xfId="0" applyBorder="1"/>
    <xf numFmtId="2" fontId="3" fillId="0" borderId="32" xfId="0" applyNumberFormat="1" applyFont="1" applyBorder="1" applyAlignment="1">
      <alignment horizontal="center" vertical="center" wrapText="1"/>
    </xf>
    <xf numFmtId="0" fontId="44" fillId="0" borderId="41" xfId="0" applyFont="1" applyBorder="1" applyAlignment="1">
      <alignment horizontal="center"/>
    </xf>
    <xf numFmtId="0" fontId="44" fillId="0" borderId="22" xfId="0" applyFont="1" applyBorder="1" applyAlignment="1">
      <alignment horizontal="center"/>
    </xf>
    <xf numFmtId="0" fontId="44" fillId="0" borderId="4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165" fontId="3" fillId="0" borderId="44" xfId="0" applyNumberFormat="1" applyFont="1" applyBorder="1" applyAlignment="1">
      <alignment horizontal="center" vertical="center" wrapText="1"/>
    </xf>
    <xf numFmtId="2" fontId="3" fillId="0" borderId="17" xfId="0" applyNumberFormat="1" applyFont="1" applyBorder="1" applyAlignment="1">
      <alignment horizontal="center" vertical="center" wrapText="1"/>
    </xf>
    <xf numFmtId="49" fontId="0" fillId="0" borderId="19" xfId="0" applyNumberFormat="1" applyBorder="1"/>
    <xf numFmtId="2" fontId="3" fillId="0" borderId="42" xfId="0" applyNumberFormat="1" applyFont="1" applyBorder="1" applyAlignment="1">
      <alignment horizontal="center" vertical="center" wrapText="1"/>
    </xf>
    <xf numFmtId="4" fontId="3" fillId="0" borderId="40" xfId="0" applyNumberFormat="1" applyFont="1" applyBorder="1" applyAlignment="1">
      <alignment horizontal="center" vertical="center" wrapText="1"/>
    </xf>
    <xf numFmtId="2" fontId="3" fillId="0" borderId="21" xfId="0" applyNumberFormat="1" applyFont="1" applyBorder="1" applyAlignment="1">
      <alignment horizontal="center" vertical="center" wrapText="1"/>
    </xf>
    <xf numFmtId="4" fontId="3" fillId="0" borderId="22" xfId="0" applyNumberFormat="1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0" fillId="0" borderId="47" xfId="0" applyBorder="1"/>
    <xf numFmtId="169" fontId="25" fillId="3" borderId="3" xfId="0" applyNumberFormat="1" applyFont="1" applyFill="1" applyBorder="1" applyAlignment="1">
      <alignment horizontal="center" vertical="center" wrapText="1"/>
    </xf>
    <xf numFmtId="2" fontId="43" fillId="2" borderId="49" xfId="0" applyNumberFormat="1" applyFont="1" applyFill="1" applyBorder="1" applyAlignment="1">
      <alignment horizontal="center" vertical="center"/>
    </xf>
    <xf numFmtId="2" fontId="43" fillId="2" borderId="50" xfId="0" applyNumberFormat="1" applyFont="1" applyFill="1" applyBorder="1" applyAlignment="1">
      <alignment horizontal="center" vertical="center"/>
    </xf>
    <xf numFmtId="2" fontId="4" fillId="3" borderId="5" xfId="0" applyNumberFormat="1" applyFont="1" applyFill="1" applyBorder="1" applyAlignment="1">
      <alignment horizontal="center" vertical="center" wrapText="1"/>
    </xf>
    <xf numFmtId="0" fontId="0" fillId="0" borderId="51" xfId="0" applyBorder="1"/>
    <xf numFmtId="0" fontId="0" fillId="0" borderId="32" xfId="0" applyBorder="1"/>
    <xf numFmtId="168" fontId="3" fillId="0" borderId="1" xfId="0" applyNumberFormat="1" applyFont="1" applyBorder="1" applyAlignment="1">
      <alignment horizontal="center" vertical="center" wrapText="1"/>
    </xf>
    <xf numFmtId="169" fontId="3" fillId="0" borderId="5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67" fontId="3" fillId="0" borderId="3" xfId="0" applyNumberFormat="1" applyFont="1" applyBorder="1" applyAlignment="1">
      <alignment horizontal="center" vertical="center" wrapText="1"/>
    </xf>
    <xf numFmtId="169" fontId="3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52" fillId="4" borderId="27" xfId="2" applyFont="1" applyAlignment="1">
      <alignment vertical="center" wrapText="1"/>
    </xf>
    <xf numFmtId="0" fontId="52" fillId="4" borderId="27" xfId="2" applyFont="1" applyAlignment="1">
      <alignment horizontal="center" vertical="center" wrapText="1"/>
    </xf>
    <xf numFmtId="0" fontId="52" fillId="4" borderId="27" xfId="2" applyFont="1" applyAlignment="1">
      <alignment horizontal="center" wrapText="1"/>
    </xf>
    <xf numFmtId="0" fontId="4" fillId="0" borderId="2" xfId="0" applyFont="1" applyBorder="1" applyAlignment="1">
      <alignment horizontal="center" vertical="center" wrapText="1"/>
    </xf>
    <xf numFmtId="0" fontId="5" fillId="5" borderId="2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2" fillId="5" borderId="2" xfId="0" applyFont="1" applyFill="1" applyBorder="1" applyAlignment="1">
      <alignment vertical="center" wrapText="1"/>
    </xf>
    <xf numFmtId="0" fontId="41" fillId="5" borderId="2" xfId="0" applyFont="1" applyFill="1" applyBorder="1" applyAlignment="1">
      <alignment vertical="center" wrapText="1"/>
    </xf>
    <xf numFmtId="0" fontId="25" fillId="5" borderId="2" xfId="0" applyFont="1" applyFill="1" applyBorder="1" applyAlignment="1">
      <alignment vertical="center" wrapText="1"/>
    </xf>
    <xf numFmtId="0" fontId="13" fillId="5" borderId="5" xfId="0" applyFont="1" applyFill="1" applyBorder="1" applyAlignment="1">
      <alignment vertical="center"/>
    </xf>
    <xf numFmtId="0" fontId="14" fillId="0" borderId="5" xfId="0" applyFont="1" applyBorder="1" applyAlignment="1">
      <alignment vertical="center" wrapText="1"/>
    </xf>
    <xf numFmtId="0" fontId="5" fillId="2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51" fillId="0" borderId="5" xfId="0" applyFont="1" applyBorder="1" applyAlignment="1">
      <alignment vertical="center" wrapText="1"/>
    </xf>
    <xf numFmtId="0" fontId="50" fillId="2" borderId="5" xfId="0" applyFont="1" applyFill="1" applyBorder="1" applyAlignment="1">
      <alignment vertical="center" wrapText="1"/>
    </xf>
    <xf numFmtId="0" fontId="7" fillId="5" borderId="5" xfId="0" applyFont="1" applyFill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5" fillId="5" borderId="3" xfId="0" applyFont="1" applyFill="1" applyBorder="1" applyAlignment="1">
      <alignment vertical="center" wrapText="1"/>
    </xf>
    <xf numFmtId="0" fontId="4" fillId="5" borderId="3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49" fontId="42" fillId="5" borderId="3" xfId="0" applyNumberFormat="1" applyFont="1" applyFill="1" applyBorder="1" applyAlignment="1">
      <alignment vertical="center" wrapText="1"/>
    </xf>
    <xf numFmtId="49" fontId="6" fillId="0" borderId="3" xfId="0" applyNumberFormat="1" applyFont="1" applyBorder="1" applyAlignment="1">
      <alignment vertical="center" wrapText="1"/>
    </xf>
    <xf numFmtId="49" fontId="6" fillId="0" borderId="1" xfId="0" applyNumberFormat="1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12" fillId="5" borderId="5" xfId="0" applyFont="1" applyFill="1" applyBorder="1" applyAlignment="1">
      <alignment vertical="center"/>
    </xf>
    <xf numFmtId="0" fontId="12" fillId="0" borderId="5" xfId="0" applyFont="1" applyBorder="1" applyAlignment="1">
      <alignment vertical="center"/>
    </xf>
    <xf numFmtId="165" fontId="5" fillId="5" borderId="3" xfId="0" applyNumberFormat="1" applyFont="1" applyFill="1" applyBorder="1" applyAlignment="1">
      <alignment horizontal="center" vertical="center" wrapText="1"/>
    </xf>
    <xf numFmtId="168" fontId="1" fillId="0" borderId="0" xfId="0" applyNumberFormat="1" applyFont="1"/>
    <xf numFmtId="168" fontId="9" fillId="0" borderId="21" xfId="0" applyNumberFormat="1" applyFont="1" applyBorder="1" applyAlignment="1">
      <alignment horizontal="center"/>
    </xf>
    <xf numFmtId="0" fontId="6" fillId="0" borderId="3" xfId="0" applyFont="1" applyBorder="1" applyAlignment="1">
      <alignment horizontal="center" vertical="center" wrapText="1"/>
    </xf>
    <xf numFmtId="168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49" fontId="6" fillId="5" borderId="3" xfId="0" applyNumberFormat="1" applyFont="1" applyFill="1" applyBorder="1" applyAlignment="1">
      <alignment vertical="center" wrapText="1"/>
    </xf>
    <xf numFmtId="49" fontId="7" fillId="5" borderId="3" xfId="0" applyNumberFormat="1" applyFont="1" applyFill="1" applyBorder="1" applyAlignment="1">
      <alignment vertical="center" wrapText="1"/>
    </xf>
    <xf numFmtId="0" fontId="9" fillId="5" borderId="5" xfId="0" applyFont="1" applyFill="1" applyBorder="1"/>
    <xf numFmtId="168" fontId="9" fillId="5" borderId="5" xfId="0" applyNumberFormat="1" applyFont="1" applyFill="1" applyBorder="1" applyAlignment="1">
      <alignment horizontal="center"/>
    </xf>
    <xf numFmtId="0" fontId="3" fillId="5" borderId="2" xfId="0" applyFont="1" applyFill="1" applyBorder="1" applyAlignment="1">
      <alignment vertical="center" wrapText="1"/>
    </xf>
    <xf numFmtId="0" fontId="3" fillId="5" borderId="3" xfId="0" applyFont="1" applyFill="1" applyBorder="1" applyAlignment="1">
      <alignment vertical="center" wrapText="1"/>
    </xf>
    <xf numFmtId="0" fontId="23" fillId="0" borderId="0" xfId="0" applyFont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23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0" borderId="48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1" fillId="0" borderId="8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31" fillId="0" borderId="9" xfId="0" applyFont="1" applyBorder="1" applyAlignment="1">
      <alignment horizontal="center" vertical="center" wrapText="1"/>
    </xf>
    <xf numFmtId="0" fontId="31" fillId="0" borderId="11" xfId="0" applyFont="1" applyBorder="1" applyAlignment="1">
      <alignment horizontal="center" vertical="center" wrapText="1"/>
    </xf>
    <xf numFmtId="0" fontId="31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32" fillId="0" borderId="8" xfId="0" applyFont="1" applyBorder="1" applyAlignment="1">
      <alignment vertical="center" wrapText="1"/>
    </xf>
    <xf numFmtId="0" fontId="32" fillId="0" borderId="9" xfId="0" applyFont="1" applyBorder="1" applyAlignment="1">
      <alignment vertical="center" wrapText="1"/>
    </xf>
    <xf numFmtId="0" fontId="32" fillId="0" borderId="11" xfId="0" applyFont="1" applyBorder="1" applyAlignment="1">
      <alignment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1" fillId="0" borderId="8" xfId="0" applyFont="1" applyBorder="1" applyAlignment="1">
      <alignment vertical="center" wrapText="1"/>
    </xf>
    <xf numFmtId="0" fontId="31" fillId="0" borderId="9" xfId="0" applyFont="1" applyBorder="1" applyAlignment="1">
      <alignment vertical="center" wrapText="1"/>
    </xf>
    <xf numFmtId="0" fontId="31" fillId="0" borderId="11" xfId="0" applyFont="1" applyBorder="1" applyAlignment="1">
      <alignment vertical="center" wrapText="1"/>
    </xf>
    <xf numFmtId="0" fontId="32" fillId="0" borderId="8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justify" vertical="center" wrapText="1"/>
    </xf>
    <xf numFmtId="0" fontId="30" fillId="0" borderId="9" xfId="0" applyFont="1" applyBorder="1" applyAlignment="1">
      <alignment horizontal="justify" vertical="center" wrapText="1"/>
    </xf>
    <xf numFmtId="0" fontId="30" fillId="0" borderId="11" xfId="0" applyFont="1" applyBorder="1" applyAlignment="1">
      <alignment horizontal="justify" vertical="center" wrapText="1"/>
    </xf>
    <xf numFmtId="0" fontId="11" fillId="0" borderId="0" xfId="0" applyFont="1" applyAlignment="1">
      <alignment horizontal="right" vertical="center"/>
    </xf>
    <xf numFmtId="0" fontId="29" fillId="0" borderId="6" xfId="0" applyFont="1" applyBorder="1" applyAlignment="1">
      <alignment vertical="center"/>
    </xf>
    <xf numFmtId="0" fontId="29" fillId="0" borderId="6" xfId="0" applyFont="1" applyBorder="1"/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18" fillId="0" borderId="14" xfId="0" applyFont="1" applyBorder="1" applyAlignment="1">
      <alignment horizontal="center" wrapText="1"/>
    </xf>
    <xf numFmtId="0" fontId="18" fillId="0" borderId="15" xfId="0" applyFont="1" applyBorder="1" applyAlignment="1">
      <alignment horizontal="center" wrapText="1"/>
    </xf>
    <xf numFmtId="0" fontId="18" fillId="0" borderId="16" xfId="0" applyFont="1" applyBorder="1" applyAlignment="1">
      <alignment horizontal="center" wrapText="1"/>
    </xf>
    <xf numFmtId="0" fontId="31" fillId="0" borderId="13" xfId="0" applyFont="1" applyBorder="1" applyAlignment="1">
      <alignment horizontal="center" vertical="center" wrapText="1"/>
    </xf>
    <xf numFmtId="0" fontId="31" fillId="0" borderId="12" xfId="0" applyFont="1" applyBorder="1" applyAlignment="1">
      <alignment horizontal="center" vertical="center" wrapText="1"/>
    </xf>
    <xf numFmtId="0" fontId="31" fillId="0" borderId="17" xfId="0" applyFont="1" applyBorder="1" applyAlignment="1">
      <alignment horizontal="center"/>
    </xf>
    <xf numFmtId="0" fontId="31" fillId="0" borderId="17" xfId="0" applyFont="1" applyBorder="1" applyAlignment="1">
      <alignment horizontal="center" wrapText="1"/>
    </xf>
    <xf numFmtId="0" fontId="35" fillId="0" borderId="17" xfId="0" applyFont="1" applyBorder="1" applyAlignment="1">
      <alignment horizontal="center"/>
    </xf>
    <xf numFmtId="0" fontId="34" fillId="0" borderId="17" xfId="0" applyFont="1" applyBorder="1" applyAlignment="1">
      <alignment horizontal="center" vertical="center" wrapText="1"/>
    </xf>
    <xf numFmtId="0" fontId="31" fillId="2" borderId="17" xfId="0" applyFont="1" applyFill="1" applyBorder="1" applyAlignment="1">
      <alignment horizontal="center"/>
    </xf>
    <xf numFmtId="49" fontId="31" fillId="2" borderId="17" xfId="0" applyNumberFormat="1" applyFont="1" applyFill="1" applyBorder="1" applyAlignment="1">
      <alignment horizontal="center"/>
    </xf>
    <xf numFmtId="0" fontId="34" fillId="0" borderId="17" xfId="0" applyFont="1" applyBorder="1" applyAlignment="1">
      <alignment horizontal="center"/>
    </xf>
    <xf numFmtId="0" fontId="47" fillId="0" borderId="17" xfId="0" applyFont="1" applyBorder="1" applyAlignment="1">
      <alignment horizontal="center" vertical="center" wrapText="1"/>
    </xf>
    <xf numFmtId="0" fontId="47" fillId="0" borderId="17" xfId="0" applyFont="1" applyBorder="1" applyAlignment="1">
      <alignment horizontal="center" wrapText="1"/>
    </xf>
    <xf numFmtId="0" fontId="46" fillId="0" borderId="17" xfId="0" applyFont="1" applyBorder="1" applyAlignment="1">
      <alignment horizontal="center" vertical="center" wrapText="1"/>
    </xf>
    <xf numFmtId="0" fontId="45" fillId="0" borderId="17" xfId="0" applyFont="1" applyBorder="1" applyAlignment="1">
      <alignment horizontal="center" vertical="center" wrapText="1"/>
    </xf>
    <xf numFmtId="0" fontId="45" fillId="0" borderId="0" xfId="0" applyFont="1" applyAlignment="1">
      <alignment horizontal="center" wrapText="1"/>
    </xf>
    <xf numFmtId="0" fontId="23" fillId="0" borderId="0" xfId="0" applyFont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2" fontId="5" fillId="5" borderId="1" xfId="0" applyNumberFormat="1" applyFont="1" applyFill="1" applyBorder="1" applyAlignment="1">
      <alignment horizontal="center" vertical="center" wrapText="1"/>
    </xf>
    <xf numFmtId="2" fontId="5" fillId="5" borderId="2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5" borderId="1" xfId="0" applyFont="1" applyFill="1" applyBorder="1" applyAlignment="1">
      <alignment vertical="center" wrapText="1"/>
    </xf>
    <xf numFmtId="0" fontId="5" fillId="5" borderId="2" xfId="0" applyFont="1" applyFill="1" applyBorder="1" applyAlignment="1">
      <alignment vertical="center" wrapText="1"/>
    </xf>
    <xf numFmtId="49" fontId="11" fillId="5" borderId="1" xfId="0" applyNumberFormat="1" applyFont="1" applyFill="1" applyBorder="1" applyAlignment="1">
      <alignment horizontal="center" vertical="center" wrapText="1"/>
    </xf>
    <xf numFmtId="49" fontId="11" fillId="5" borderId="2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15" fillId="0" borderId="17" xfId="0" applyFont="1" applyBorder="1" applyAlignment="1">
      <alignment horizontal="center" vertical="center" wrapText="1"/>
    </xf>
    <xf numFmtId="0" fontId="44" fillId="0" borderId="17" xfId="0" applyFont="1" applyBorder="1" applyAlignment="1">
      <alignment horizontal="center"/>
    </xf>
  </cellXfs>
  <cellStyles count="3">
    <cellStyle name="xl103" xfId="1" xr:uid="{00000000-0005-0000-0000-000000000000}"/>
    <cellStyle name="Вывод" xfId="2" builtinId="2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34"/>
  <sheetViews>
    <sheetView topLeftCell="A13" workbookViewId="0">
      <selection activeCell="D19" sqref="D19"/>
    </sheetView>
  </sheetViews>
  <sheetFormatPr defaultRowHeight="12.75"/>
  <cols>
    <col min="1" max="1" width="14.5703125" customWidth="1"/>
    <col min="2" max="2" width="24.42578125" customWidth="1"/>
    <col min="3" max="3" width="30.42578125" customWidth="1"/>
    <col min="4" max="4" width="16.7109375" customWidth="1"/>
    <col min="5" max="5" width="16.28515625" customWidth="1"/>
    <col min="6" max="6" width="17.5703125" customWidth="1"/>
    <col min="7" max="7" width="12.140625" customWidth="1"/>
  </cols>
  <sheetData>
    <row r="1" spans="2:6" ht="18.75">
      <c r="B1" s="316" t="s">
        <v>330</v>
      </c>
      <c r="C1" s="316"/>
      <c r="D1" s="316"/>
      <c r="E1" s="316"/>
      <c r="F1" s="316"/>
    </row>
    <row r="2" spans="2:6" ht="15.75">
      <c r="B2" s="317" t="s">
        <v>117</v>
      </c>
      <c r="C2" s="317"/>
      <c r="D2" s="317"/>
      <c r="E2" s="317"/>
      <c r="F2" s="317"/>
    </row>
    <row r="3" spans="2:6" ht="15.75">
      <c r="B3" s="317" t="s">
        <v>59</v>
      </c>
      <c r="C3" s="317"/>
      <c r="D3" s="317"/>
      <c r="E3" s="317"/>
      <c r="F3" s="317"/>
    </row>
    <row r="4" spans="2:6" ht="15.75">
      <c r="B4" s="317" t="s">
        <v>494</v>
      </c>
      <c r="C4" s="317"/>
      <c r="D4" s="317"/>
      <c r="E4" s="317"/>
      <c r="F4" s="317"/>
    </row>
    <row r="5" spans="2:6">
      <c r="B5" s="32"/>
    </row>
    <row r="6" spans="2:6" ht="20.25">
      <c r="B6" s="319" t="s">
        <v>118</v>
      </c>
      <c r="C6" s="319"/>
      <c r="D6" s="319"/>
      <c r="E6" s="319"/>
      <c r="F6" s="319"/>
    </row>
    <row r="7" spans="2:6" ht="42" customHeight="1">
      <c r="B7" s="318" t="s">
        <v>492</v>
      </c>
      <c r="C7" s="318"/>
      <c r="D7" s="318"/>
      <c r="E7" s="318"/>
      <c r="F7" s="318"/>
    </row>
    <row r="8" spans="2:6" ht="8.25" customHeight="1" thickBot="1">
      <c r="B8" s="33"/>
    </row>
    <row r="9" spans="2:6" ht="16.5" hidden="1" thickBot="1">
      <c r="B9" s="315" t="s">
        <v>119</v>
      </c>
      <c r="C9" s="315"/>
      <c r="D9" s="315"/>
      <c r="E9" s="315"/>
      <c r="F9" s="315"/>
    </row>
    <row r="10" spans="2:6" ht="63.75" thickBot="1">
      <c r="B10" s="214" t="s">
        <v>120</v>
      </c>
      <c r="C10" s="215" t="s">
        <v>121</v>
      </c>
      <c r="D10" s="215" t="s">
        <v>382</v>
      </c>
      <c r="E10" s="233" t="s">
        <v>440</v>
      </c>
      <c r="F10" s="233" t="s">
        <v>464</v>
      </c>
    </row>
    <row r="11" spans="2:6" ht="16.5" thickBot="1">
      <c r="B11" s="211">
        <v>1</v>
      </c>
      <c r="C11" s="2">
        <v>2</v>
      </c>
      <c r="D11" s="2">
        <v>3</v>
      </c>
      <c r="E11" s="234"/>
      <c r="F11" s="234"/>
    </row>
    <row r="12" spans="2:6" ht="16.5" thickBot="1">
      <c r="B12" s="211"/>
      <c r="C12" s="1" t="s">
        <v>122</v>
      </c>
      <c r="D12" s="2"/>
      <c r="E12" s="234"/>
      <c r="F12" s="234"/>
    </row>
    <row r="13" spans="2:6" ht="33" customHeight="1" thickBot="1">
      <c r="B13" s="211" t="s">
        <v>123</v>
      </c>
      <c r="C13" s="2" t="s">
        <v>124</v>
      </c>
      <c r="D13" s="113">
        <v>95350</v>
      </c>
      <c r="E13" s="113">
        <v>95350</v>
      </c>
      <c r="F13" s="113">
        <v>95350</v>
      </c>
    </row>
    <row r="14" spans="2:6" ht="33" customHeight="1" thickBot="1">
      <c r="B14" s="211" t="s">
        <v>125</v>
      </c>
      <c r="C14" s="2" t="s">
        <v>338</v>
      </c>
      <c r="D14" s="113">
        <v>259</v>
      </c>
      <c r="E14" s="113">
        <v>259</v>
      </c>
      <c r="F14" s="113">
        <v>259</v>
      </c>
    </row>
    <row r="15" spans="2:6" ht="33" customHeight="1" thickBot="1">
      <c r="B15" s="211" t="s">
        <v>126</v>
      </c>
      <c r="C15" s="2" t="s">
        <v>127</v>
      </c>
      <c r="D15" s="113">
        <v>1330</v>
      </c>
      <c r="E15" s="113">
        <v>1330</v>
      </c>
      <c r="F15" s="113">
        <v>1330</v>
      </c>
    </row>
    <row r="16" spans="2:6" ht="33" customHeight="1" thickBot="1">
      <c r="B16" s="211" t="s">
        <v>128</v>
      </c>
      <c r="C16" s="2" t="s">
        <v>129</v>
      </c>
      <c r="D16" s="113">
        <v>11200</v>
      </c>
      <c r="E16" s="113">
        <v>11200</v>
      </c>
      <c r="F16" s="113">
        <v>11200</v>
      </c>
    </row>
    <row r="17" spans="2:7" ht="33" customHeight="1" thickBot="1">
      <c r="B17" s="211" t="s">
        <v>130</v>
      </c>
      <c r="C17" s="2" t="s">
        <v>131</v>
      </c>
      <c r="D17" s="113">
        <v>5721</v>
      </c>
      <c r="E17" s="113">
        <v>5721</v>
      </c>
      <c r="F17" s="113">
        <v>5721</v>
      </c>
    </row>
    <row r="18" spans="2:7" ht="33" customHeight="1" thickBot="1">
      <c r="B18" s="211" t="s">
        <v>132</v>
      </c>
      <c r="C18" s="2" t="s">
        <v>133</v>
      </c>
      <c r="D18" s="113">
        <v>23687</v>
      </c>
      <c r="E18" s="113">
        <v>16732</v>
      </c>
      <c r="F18" s="113">
        <v>16732</v>
      </c>
    </row>
    <row r="19" spans="2:7" ht="33" customHeight="1" thickBot="1">
      <c r="B19" s="211" t="s">
        <v>134</v>
      </c>
      <c r="C19" s="2" t="s">
        <v>135</v>
      </c>
      <c r="D19" s="113">
        <v>18889.2</v>
      </c>
      <c r="E19" s="254">
        <v>22140.3</v>
      </c>
      <c r="F19" s="255">
        <v>23094.6</v>
      </c>
    </row>
    <row r="20" spans="2:7" ht="39.950000000000003" customHeight="1" thickBot="1">
      <c r="B20" s="50"/>
      <c r="C20" s="7" t="s">
        <v>136</v>
      </c>
      <c r="D20" s="126">
        <f>SUM(D13:D19)</f>
        <v>156436.20000000001</v>
      </c>
      <c r="E20" s="256">
        <f t="shared" ref="E20:F20" si="0">SUM(E13:E19)</f>
        <v>152732.29999999999</v>
      </c>
      <c r="F20" s="256">
        <f t="shared" si="0"/>
        <v>153686.6</v>
      </c>
    </row>
    <row r="21" spans="2:7" ht="66" customHeight="1" thickBot="1">
      <c r="B21" s="216" t="s">
        <v>296</v>
      </c>
      <c r="C21" s="217" t="s">
        <v>284</v>
      </c>
      <c r="D21" s="114">
        <v>133029</v>
      </c>
      <c r="E21" s="114">
        <v>105494</v>
      </c>
      <c r="F21" s="114">
        <v>87498</v>
      </c>
    </row>
    <row r="22" spans="2:7" ht="166.5" customHeight="1" thickBot="1">
      <c r="B22" s="216" t="s">
        <v>297</v>
      </c>
      <c r="C22" s="218" t="s">
        <v>163</v>
      </c>
      <c r="D22" s="259">
        <v>17419.021629999999</v>
      </c>
      <c r="E22" s="259">
        <v>19571.945629999998</v>
      </c>
      <c r="F22" s="259">
        <v>19585.9823</v>
      </c>
    </row>
    <row r="23" spans="2:7" ht="165.75" customHeight="1" thickBot="1">
      <c r="B23" s="216" t="s">
        <v>335</v>
      </c>
      <c r="C23" s="216" t="s">
        <v>334</v>
      </c>
      <c r="D23" s="212">
        <v>23478.992760000001</v>
      </c>
      <c r="E23" s="212">
        <v>19322.593570000001</v>
      </c>
      <c r="F23" s="212">
        <v>19322.593570000001</v>
      </c>
    </row>
    <row r="24" spans="2:7" ht="1.5" customHeight="1" thickBot="1">
      <c r="B24" s="216" t="s">
        <v>294</v>
      </c>
      <c r="C24" s="216" t="s">
        <v>361</v>
      </c>
      <c r="D24" s="212"/>
      <c r="E24" s="212"/>
      <c r="F24" s="212"/>
    </row>
    <row r="25" spans="2:7" ht="83.25" customHeight="1" thickBot="1">
      <c r="B25" s="216" t="s">
        <v>292</v>
      </c>
      <c r="C25" s="216" t="s">
        <v>333</v>
      </c>
      <c r="D25" s="213">
        <v>7823.3270000000002</v>
      </c>
      <c r="E25" s="213">
        <v>6293.3680000000004</v>
      </c>
      <c r="F25" s="213">
        <v>8651.2579999999998</v>
      </c>
    </row>
    <row r="26" spans="2:7" ht="79.5" customHeight="1" thickBot="1">
      <c r="B26" s="216" t="s">
        <v>360</v>
      </c>
      <c r="C26" s="147" t="s">
        <v>359</v>
      </c>
      <c r="D26" s="151">
        <v>0</v>
      </c>
      <c r="E26" s="151">
        <v>47187.368419999999</v>
      </c>
      <c r="F26" s="151">
        <v>0</v>
      </c>
    </row>
    <row r="27" spans="2:7" ht="1.5" hidden="1" customHeight="1" thickBot="1">
      <c r="B27" s="216" t="s">
        <v>363</v>
      </c>
      <c r="C27" s="147" t="s">
        <v>362</v>
      </c>
      <c r="D27" s="151"/>
      <c r="E27" s="151"/>
      <c r="F27" s="151"/>
      <c r="G27" s="240"/>
    </row>
    <row r="28" spans="2:7" ht="51" customHeight="1" thickBot="1">
      <c r="B28" s="216" t="s">
        <v>299</v>
      </c>
      <c r="C28" s="147" t="s">
        <v>164</v>
      </c>
      <c r="D28" s="259">
        <v>16545.50836</v>
      </c>
      <c r="E28" s="259">
        <v>1720.32151</v>
      </c>
      <c r="F28" s="259">
        <v>1720.32151</v>
      </c>
    </row>
    <row r="29" spans="2:7" ht="33.75" customHeight="1" thickBot="1">
      <c r="B29" s="219" t="s">
        <v>319</v>
      </c>
      <c r="C29" s="2" t="s">
        <v>137</v>
      </c>
      <c r="D29" s="55">
        <v>666878.55000000005</v>
      </c>
      <c r="E29" s="260">
        <v>653807.35577999998</v>
      </c>
      <c r="F29" s="260">
        <v>660667.56666999997</v>
      </c>
    </row>
    <row r="30" spans="2:7" ht="33.75" customHeight="1" thickBot="1">
      <c r="B30" s="261"/>
      <c r="C30" s="2" t="s">
        <v>288</v>
      </c>
      <c r="D30" s="262">
        <v>1081.181</v>
      </c>
      <c r="E30" s="263">
        <v>1946.75</v>
      </c>
      <c r="F30" s="263">
        <v>1945.9380000000001</v>
      </c>
    </row>
    <row r="31" spans="2:7" ht="34.5" customHeight="1" thickBot="1">
      <c r="B31" s="50"/>
      <c r="C31" s="7" t="s">
        <v>138</v>
      </c>
      <c r="D31" s="152">
        <f>SUM(D21:D30)</f>
        <v>866255.58075000008</v>
      </c>
      <c r="E31" s="152">
        <f t="shared" ref="E31:F31" si="1">SUM(E21:E30)</f>
        <v>855343.70290999999</v>
      </c>
      <c r="F31" s="152">
        <f t="shared" si="1"/>
        <v>799391.66004999995</v>
      </c>
    </row>
    <row r="32" spans="2:7" ht="95.25" customHeight="1" thickBot="1">
      <c r="B32" s="211" t="s">
        <v>307</v>
      </c>
      <c r="C32" s="1" t="s">
        <v>373</v>
      </c>
      <c r="D32" s="162">
        <v>12280</v>
      </c>
      <c r="E32" s="162">
        <v>11520</v>
      </c>
      <c r="F32" s="162">
        <v>11520</v>
      </c>
    </row>
    <row r="33" spans="2:6" ht="33" customHeight="1" thickBot="1">
      <c r="B33" s="50"/>
      <c r="C33" s="7" t="s">
        <v>139</v>
      </c>
      <c r="D33" s="253">
        <f>SUM(D20+D31+D32)</f>
        <v>1034971.7807500002</v>
      </c>
      <c r="E33" s="253">
        <f t="shared" ref="E33:F33" si="2">SUM(E20+E31+E32)</f>
        <v>1019596.00291</v>
      </c>
      <c r="F33" s="253">
        <f t="shared" si="2"/>
        <v>964598.26004999992</v>
      </c>
    </row>
    <row r="34" spans="2:6" ht="15.75">
      <c r="B34" s="220"/>
      <c r="C34" s="220"/>
      <c r="D34" s="220"/>
    </row>
  </sheetData>
  <mergeCells count="7">
    <mergeCell ref="B9:F9"/>
    <mergeCell ref="B1:F1"/>
    <mergeCell ref="B2:F2"/>
    <mergeCell ref="B3:F3"/>
    <mergeCell ref="B4:F4"/>
    <mergeCell ref="B7:F7"/>
    <mergeCell ref="B6:F6"/>
  </mergeCells>
  <pageMargins left="0.70866141732283472" right="0.70866141732283472" top="0.35433070866141736" bottom="0" header="0.31496062992125984" footer="0.31496062992125984"/>
  <pageSetup paperSize="9" scale="85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F24"/>
  <sheetViews>
    <sheetView topLeftCell="A4" workbookViewId="0">
      <selection activeCell="M14" sqref="M14"/>
    </sheetView>
  </sheetViews>
  <sheetFormatPr defaultRowHeight="12.75"/>
  <cols>
    <col min="1" max="1" width="4.5703125" customWidth="1"/>
    <col min="3" max="3" width="30.42578125" customWidth="1"/>
    <col min="4" max="4" width="18.140625" customWidth="1"/>
    <col min="5" max="5" width="14.42578125" customWidth="1"/>
    <col min="6" max="6" width="15" customWidth="1"/>
  </cols>
  <sheetData>
    <row r="1" spans="2:6" ht="15.75">
      <c r="B1" s="317" t="s">
        <v>481</v>
      </c>
      <c r="C1" s="317"/>
      <c r="D1" s="317"/>
      <c r="E1" s="317"/>
      <c r="F1" s="317"/>
    </row>
    <row r="2" spans="2:6" ht="15.75">
      <c r="B2" s="317" t="s">
        <v>140</v>
      </c>
      <c r="C2" s="317"/>
      <c r="D2" s="317"/>
      <c r="E2" s="317"/>
      <c r="F2" s="317"/>
    </row>
    <row r="3" spans="2:6" ht="15.75">
      <c r="B3" s="317" t="s">
        <v>59</v>
      </c>
      <c r="C3" s="317"/>
      <c r="D3" s="317"/>
      <c r="E3" s="317"/>
      <c r="F3" s="317"/>
    </row>
    <row r="4" spans="2:6" ht="15.75">
      <c r="B4" s="317" t="s">
        <v>494</v>
      </c>
      <c r="C4" s="317"/>
      <c r="D4" s="317"/>
      <c r="E4" s="317"/>
      <c r="F4" s="317"/>
    </row>
    <row r="5" spans="2:6" ht="18">
      <c r="B5" s="384"/>
      <c r="C5" s="384"/>
      <c r="D5" s="384"/>
      <c r="E5" s="42"/>
    </row>
    <row r="6" spans="2:6" ht="94.5" customHeight="1">
      <c r="B6" s="318" t="s">
        <v>472</v>
      </c>
      <c r="C6" s="318"/>
      <c r="D6" s="318"/>
      <c r="E6" s="318"/>
      <c r="F6" s="318"/>
    </row>
    <row r="7" spans="2:6">
      <c r="B7" s="36"/>
      <c r="C7" s="36"/>
      <c r="D7" s="36"/>
    </row>
    <row r="8" spans="2:6" ht="35.25" customHeight="1">
      <c r="B8" s="174" t="s">
        <v>141</v>
      </c>
      <c r="C8" s="175" t="s">
        <v>142</v>
      </c>
      <c r="D8" s="175" t="s">
        <v>382</v>
      </c>
      <c r="E8" s="175" t="s">
        <v>440</v>
      </c>
      <c r="F8" s="175" t="s">
        <v>464</v>
      </c>
    </row>
    <row r="9" spans="2:6" ht="18.95" customHeight="1">
      <c r="B9" s="174">
        <v>1</v>
      </c>
      <c r="C9" s="174" t="s">
        <v>143</v>
      </c>
      <c r="D9" s="199">
        <v>36470.4539</v>
      </c>
      <c r="E9" s="199">
        <v>41941.063179999997</v>
      </c>
      <c r="F9" s="199">
        <v>42909.833939999997</v>
      </c>
    </row>
    <row r="10" spans="2:6" ht="18.95" customHeight="1">
      <c r="B10" s="174">
        <v>2</v>
      </c>
      <c r="C10" s="174" t="s">
        <v>144</v>
      </c>
      <c r="D10" s="173">
        <v>70.615160000000003</v>
      </c>
      <c r="E10" s="172">
        <v>70.615160000000003</v>
      </c>
      <c r="F10" s="172">
        <v>70.615160000000003</v>
      </c>
    </row>
    <row r="11" spans="2:6" ht="18.95" customHeight="1">
      <c r="B11" s="174">
        <v>3</v>
      </c>
      <c r="C11" s="174" t="s">
        <v>145</v>
      </c>
      <c r="D11" s="173">
        <v>18.35295</v>
      </c>
      <c r="E11" s="172">
        <v>18.35295</v>
      </c>
      <c r="F11" s="172">
        <v>18.35295</v>
      </c>
    </row>
    <row r="12" spans="2:6" ht="18.95" customHeight="1">
      <c r="B12" s="174">
        <v>4</v>
      </c>
      <c r="C12" s="174" t="s">
        <v>146</v>
      </c>
      <c r="D12" s="173">
        <v>18.355650000000001</v>
      </c>
      <c r="E12" s="172">
        <v>18.355650000000001</v>
      </c>
      <c r="F12" s="172">
        <v>18.355650000000001</v>
      </c>
    </row>
    <row r="13" spans="2:6" ht="18.95" customHeight="1">
      <c r="B13" s="174">
        <v>5</v>
      </c>
      <c r="C13" s="174" t="s">
        <v>147</v>
      </c>
      <c r="D13" s="173">
        <v>24.470600000000001</v>
      </c>
      <c r="E13" s="172">
        <v>24.470600000000001</v>
      </c>
      <c r="F13" s="172">
        <v>24.470600000000001</v>
      </c>
    </row>
    <row r="14" spans="2:6" ht="18.95" customHeight="1">
      <c r="B14" s="174">
        <v>6</v>
      </c>
      <c r="C14" s="174" t="s">
        <v>148</v>
      </c>
      <c r="D14" s="173">
        <v>29.714300000000001</v>
      </c>
      <c r="E14" s="172">
        <v>29.714300000000001</v>
      </c>
      <c r="F14" s="172">
        <v>29.714300000000001</v>
      </c>
    </row>
    <row r="15" spans="2:6" ht="18.95" customHeight="1">
      <c r="B15" s="174">
        <v>7</v>
      </c>
      <c r="C15" s="174" t="s">
        <v>149</v>
      </c>
      <c r="D15" s="173">
        <v>24.470600000000001</v>
      </c>
      <c r="E15" s="172">
        <v>24.470600000000001</v>
      </c>
      <c r="F15" s="172">
        <v>24.470600000000001</v>
      </c>
    </row>
    <row r="16" spans="2:6" ht="18.95" customHeight="1">
      <c r="B16" s="174">
        <v>8</v>
      </c>
      <c r="C16" s="174" t="s">
        <v>150</v>
      </c>
      <c r="D16" s="173">
        <v>20.974799999999998</v>
      </c>
      <c r="E16" s="172">
        <v>20.974799999999998</v>
      </c>
      <c r="F16" s="172">
        <v>20.974799999999998</v>
      </c>
    </row>
    <row r="17" spans="2:6" ht="18.95" customHeight="1">
      <c r="B17" s="174">
        <v>9</v>
      </c>
      <c r="C17" s="174" t="s">
        <v>151</v>
      </c>
      <c r="D17" s="173">
        <v>12.235300000000001</v>
      </c>
      <c r="E17" s="172">
        <v>12.235300000000001</v>
      </c>
      <c r="F17" s="172">
        <v>12.235300000000001</v>
      </c>
    </row>
    <row r="18" spans="2:6" ht="18.95" customHeight="1">
      <c r="B18" s="174">
        <v>10</v>
      </c>
      <c r="C18" s="174" t="s">
        <v>152</v>
      </c>
      <c r="D18" s="173">
        <v>26.218499999999999</v>
      </c>
      <c r="E18" s="172">
        <v>26.218499999999999</v>
      </c>
      <c r="F18" s="172">
        <v>26.218499999999999</v>
      </c>
    </row>
    <row r="19" spans="2:6" ht="18.95" customHeight="1">
      <c r="B19" s="174">
        <v>11</v>
      </c>
      <c r="C19" s="174" t="s">
        <v>153</v>
      </c>
      <c r="D19" s="173">
        <v>32.336150000000004</v>
      </c>
      <c r="E19" s="172">
        <v>32.336150000000004</v>
      </c>
      <c r="F19" s="172">
        <v>32.336150000000004</v>
      </c>
    </row>
    <row r="20" spans="2:6" ht="18.95" customHeight="1">
      <c r="B20" s="174">
        <v>12</v>
      </c>
      <c r="C20" s="174" t="s">
        <v>154</v>
      </c>
      <c r="D20" s="173">
        <v>46.31935</v>
      </c>
      <c r="E20" s="172">
        <v>46.31935</v>
      </c>
      <c r="F20" s="172">
        <v>46.31935</v>
      </c>
    </row>
    <row r="21" spans="2:6" ht="18.95" customHeight="1">
      <c r="B21" s="174">
        <v>13</v>
      </c>
      <c r="C21" s="174" t="s">
        <v>155</v>
      </c>
      <c r="D21" s="173">
        <v>26.218499999999999</v>
      </c>
      <c r="E21" s="172">
        <v>26.218499999999999</v>
      </c>
      <c r="F21" s="172">
        <v>26.218499999999999</v>
      </c>
    </row>
    <row r="22" spans="2:6" ht="18.95" customHeight="1">
      <c r="B22" s="174">
        <v>14</v>
      </c>
      <c r="C22" s="174" t="s">
        <v>156</v>
      </c>
      <c r="D22" s="173">
        <v>13.9832</v>
      </c>
      <c r="E22" s="172">
        <v>13.9832</v>
      </c>
      <c r="F22" s="172">
        <v>13.9832</v>
      </c>
    </row>
    <row r="23" spans="2:6" ht="18.95" customHeight="1">
      <c r="B23" s="174">
        <v>15</v>
      </c>
      <c r="C23" s="174" t="s">
        <v>157</v>
      </c>
      <c r="D23" s="173">
        <v>12.235300000000001</v>
      </c>
      <c r="E23" s="172">
        <v>12.235300000000001</v>
      </c>
      <c r="F23" s="172">
        <v>12.235300000000001</v>
      </c>
    </row>
    <row r="24" spans="2:6" ht="26.25" customHeight="1">
      <c r="B24" s="172"/>
      <c r="C24" s="175" t="s">
        <v>158</v>
      </c>
      <c r="D24" s="173">
        <f>SUM(D9:D23)</f>
        <v>36846.954260000013</v>
      </c>
      <c r="E24" s="173">
        <f t="shared" ref="E24:F24" si="0">SUM(E9:E23)</f>
        <v>42317.56354000001</v>
      </c>
      <c r="F24" s="173">
        <f t="shared" si="0"/>
        <v>43286.33430000001</v>
      </c>
    </row>
  </sheetData>
  <mergeCells count="6">
    <mergeCell ref="B5:D5"/>
    <mergeCell ref="B6:F6"/>
    <mergeCell ref="B1:F1"/>
    <mergeCell ref="B2:F2"/>
    <mergeCell ref="B3:F3"/>
    <mergeCell ref="B4:F4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3:K1048575"/>
  <sheetViews>
    <sheetView topLeftCell="A13" workbookViewId="0">
      <selection activeCell="J13" sqref="J13"/>
    </sheetView>
  </sheetViews>
  <sheetFormatPr defaultRowHeight="12.75"/>
  <cols>
    <col min="1" max="1" width="7.140625" customWidth="1"/>
    <col min="2" max="2" width="33.140625" customWidth="1"/>
    <col min="3" max="3" width="13.7109375" customWidth="1"/>
    <col min="4" max="4" width="12.85546875" customWidth="1"/>
    <col min="5" max="5" width="14.85546875" customWidth="1"/>
    <col min="6" max="6" width="12.7109375" customWidth="1"/>
    <col min="7" max="7" width="12.85546875" customWidth="1"/>
    <col min="8" max="8" width="12.5703125" customWidth="1"/>
    <col min="9" max="9" width="10" customWidth="1"/>
    <col min="10" max="10" width="11.42578125" customWidth="1"/>
    <col min="11" max="11" width="11.140625" customWidth="1"/>
  </cols>
  <sheetData>
    <row r="3" spans="1:11" ht="15.75">
      <c r="A3" s="317" t="s">
        <v>491</v>
      </c>
      <c r="B3" s="317"/>
      <c r="C3" s="317"/>
      <c r="D3" s="317"/>
      <c r="E3" s="317"/>
      <c r="F3" s="317"/>
      <c r="G3" s="317"/>
      <c r="H3" s="317"/>
      <c r="I3" s="317"/>
      <c r="J3" s="317"/>
      <c r="K3" s="317"/>
    </row>
    <row r="4" spans="1:11" ht="15.75">
      <c r="A4" s="34"/>
      <c r="B4" s="317" t="s">
        <v>140</v>
      </c>
      <c r="C4" s="317"/>
      <c r="D4" s="317"/>
      <c r="E4" s="317"/>
      <c r="F4" s="317"/>
      <c r="G4" s="317"/>
      <c r="H4" s="317"/>
      <c r="I4" s="317"/>
      <c r="J4" s="317"/>
      <c r="K4" s="317"/>
    </row>
    <row r="5" spans="1:11" ht="15.75">
      <c r="A5" s="34"/>
      <c r="B5" s="317" t="s">
        <v>59</v>
      </c>
      <c r="C5" s="317"/>
      <c r="D5" s="317"/>
      <c r="E5" s="317"/>
      <c r="F5" s="317"/>
      <c r="G5" s="317"/>
      <c r="H5" s="317"/>
      <c r="I5" s="317"/>
      <c r="J5" s="317"/>
      <c r="K5" s="317"/>
    </row>
    <row r="6" spans="1:11" ht="15.75">
      <c r="A6" s="34"/>
      <c r="B6" s="317" t="s">
        <v>496</v>
      </c>
      <c r="C6" s="317"/>
      <c r="D6" s="317"/>
      <c r="E6" s="317"/>
      <c r="F6" s="317"/>
      <c r="G6" s="317"/>
      <c r="H6" s="317"/>
      <c r="I6" s="317"/>
      <c r="J6" s="317"/>
      <c r="K6" s="317"/>
    </row>
    <row r="7" spans="1:11" ht="18">
      <c r="A7" s="384"/>
      <c r="B7" s="384"/>
      <c r="C7" s="384"/>
      <c r="D7" s="42"/>
    </row>
    <row r="8" spans="1:11" ht="18" customHeight="1">
      <c r="A8" s="318" t="s">
        <v>339</v>
      </c>
      <c r="B8" s="318"/>
      <c r="C8" s="318"/>
      <c r="D8" s="318"/>
      <c r="E8" s="318"/>
      <c r="F8" s="318"/>
      <c r="G8" s="318"/>
      <c r="H8" s="318"/>
      <c r="I8" s="318"/>
      <c r="J8" s="318"/>
      <c r="K8" s="318"/>
    </row>
    <row r="9" spans="1:11" ht="35.25" customHeight="1">
      <c r="A9" s="127"/>
      <c r="B9" s="318" t="s">
        <v>483</v>
      </c>
      <c r="C9" s="318"/>
      <c r="D9" s="318"/>
      <c r="E9" s="318"/>
      <c r="F9" s="318"/>
      <c r="G9" s="318"/>
      <c r="H9" s="318"/>
      <c r="I9" s="318"/>
      <c r="J9" s="318"/>
      <c r="K9" s="313"/>
    </row>
    <row r="10" spans="1:11" ht="18">
      <c r="A10" s="127"/>
      <c r="B10" s="127"/>
      <c r="C10" s="127"/>
      <c r="D10" s="127"/>
    </row>
    <row r="11" spans="1:11">
      <c r="A11" s="410"/>
      <c r="B11" s="410" t="s">
        <v>340</v>
      </c>
      <c r="C11" s="410" t="s">
        <v>382</v>
      </c>
      <c r="D11" s="411" t="s">
        <v>341</v>
      </c>
      <c r="E11" s="411"/>
      <c r="F11" s="410" t="s">
        <v>440</v>
      </c>
      <c r="G11" s="411" t="s">
        <v>341</v>
      </c>
      <c r="H11" s="411"/>
      <c r="I11" s="410" t="s">
        <v>464</v>
      </c>
      <c r="J11" s="411" t="s">
        <v>341</v>
      </c>
      <c r="K11" s="411"/>
    </row>
    <row r="12" spans="1:11" ht="36" customHeight="1">
      <c r="A12" s="410"/>
      <c r="B12" s="410"/>
      <c r="C12" s="410"/>
      <c r="D12" s="128" t="s">
        <v>342</v>
      </c>
      <c r="E12" s="129" t="s">
        <v>343</v>
      </c>
      <c r="F12" s="410"/>
      <c r="G12" s="128" t="s">
        <v>342</v>
      </c>
      <c r="H12" s="129" t="s">
        <v>343</v>
      </c>
      <c r="I12" s="410"/>
      <c r="J12" s="128" t="s">
        <v>342</v>
      </c>
      <c r="K12" s="129" t="s">
        <v>343</v>
      </c>
    </row>
    <row r="13" spans="1:11" ht="40.5" customHeight="1">
      <c r="A13" s="130"/>
      <c r="B13" s="130" t="s">
        <v>344</v>
      </c>
      <c r="C13" s="131">
        <f>SUM(C15:C18)</f>
        <v>36846.954259999999</v>
      </c>
      <c r="D13" s="131">
        <f>SUM(D15:D18)</f>
        <v>17419.021629999999</v>
      </c>
      <c r="E13" s="131">
        <f>SUM(E16:E18)</f>
        <v>19427.932629999999</v>
      </c>
      <c r="F13" s="131">
        <f>SUM(F15:F18)</f>
        <v>42317.563540000003</v>
      </c>
      <c r="G13" s="131">
        <f>SUM(G15:G18)</f>
        <v>19571.945629999998</v>
      </c>
      <c r="H13" s="131">
        <f>SUM(H16:H18)</f>
        <v>22745.617910000001</v>
      </c>
      <c r="I13" s="131">
        <f>SUM(I15:I18)</f>
        <v>43286.334300000002</v>
      </c>
      <c r="J13" s="131">
        <f>SUM(J15:J18)</f>
        <v>19585.9823</v>
      </c>
      <c r="K13" s="131">
        <f>SUM(K16:K18)</f>
        <v>23700.351999999999</v>
      </c>
    </row>
    <row r="14" spans="1:11" ht="15.75">
      <c r="A14" s="130"/>
      <c r="B14" s="130" t="s">
        <v>345</v>
      </c>
      <c r="C14" s="131"/>
      <c r="D14" s="132"/>
      <c r="E14" s="132"/>
      <c r="F14" s="131"/>
      <c r="G14" s="132"/>
      <c r="H14" s="132"/>
      <c r="I14" s="131"/>
      <c r="J14" s="132"/>
      <c r="K14" s="132"/>
    </row>
    <row r="15" spans="1:11" ht="45.75" customHeight="1">
      <c r="A15" s="132"/>
      <c r="B15" s="133" t="s">
        <v>489</v>
      </c>
      <c r="C15" s="134"/>
      <c r="D15" s="134"/>
      <c r="E15" s="134"/>
      <c r="F15" s="134"/>
      <c r="G15" s="134"/>
      <c r="H15" s="134"/>
      <c r="I15" s="134"/>
      <c r="J15" s="134"/>
      <c r="K15" s="134"/>
    </row>
    <row r="16" spans="1:11" ht="66.75" customHeight="1">
      <c r="A16" s="135"/>
      <c r="B16" s="136" t="s">
        <v>346</v>
      </c>
      <c r="C16" s="137">
        <f>SUM(D16:E16)</f>
        <v>18889.2</v>
      </c>
      <c r="D16" s="138"/>
      <c r="E16" s="138">
        <v>18889.2</v>
      </c>
      <c r="F16" s="137">
        <f>SUM(G16:H16)</f>
        <v>22140.3</v>
      </c>
      <c r="G16" s="138"/>
      <c r="H16" s="138">
        <v>22140.3</v>
      </c>
      <c r="I16" s="137">
        <f>SUM(J16:K16)</f>
        <v>23094.6</v>
      </c>
      <c r="J16" s="138"/>
      <c r="K16" s="138">
        <v>23094.6</v>
      </c>
    </row>
    <row r="17" spans="1:11" ht="41.25" customHeight="1">
      <c r="A17" s="130"/>
      <c r="B17" s="139" t="s">
        <v>347</v>
      </c>
      <c r="C17" s="137"/>
      <c r="D17" s="138"/>
      <c r="E17" s="138"/>
      <c r="F17" s="137"/>
      <c r="G17" s="138"/>
      <c r="H17" s="138"/>
      <c r="I17" s="137"/>
      <c r="J17" s="138"/>
      <c r="K17" s="138"/>
    </row>
    <row r="18" spans="1:11" ht="93" customHeight="1">
      <c r="A18" s="132"/>
      <c r="B18" s="133" t="s">
        <v>490</v>
      </c>
      <c r="C18" s="134">
        <f>SUM(D18:E18)</f>
        <v>17957.754259999998</v>
      </c>
      <c r="D18" s="134">
        <v>17419.021629999999</v>
      </c>
      <c r="E18" s="140">
        <v>538.73262999999997</v>
      </c>
      <c r="F18" s="134">
        <f>SUM(G18:H18)</f>
        <v>20177.26354</v>
      </c>
      <c r="G18" s="134">
        <v>19571.945629999998</v>
      </c>
      <c r="H18" s="140">
        <v>605.31790999999998</v>
      </c>
      <c r="I18" s="134">
        <f>SUM(J18:K18)</f>
        <v>20191.7343</v>
      </c>
      <c r="J18" s="134">
        <v>19585.9823</v>
      </c>
      <c r="K18" s="140">
        <v>605.75199999999995</v>
      </c>
    </row>
    <row r="19" spans="1:11" ht="33.75" customHeight="1">
      <c r="A19" s="141"/>
      <c r="B19" s="142" t="s">
        <v>348</v>
      </c>
      <c r="C19" s="143">
        <f t="shared" ref="C19:K19" si="0">SUM(C21:C36)</f>
        <v>36846.954260000013</v>
      </c>
      <c r="D19" s="143">
        <f t="shared" si="0"/>
        <v>17419.021629999999</v>
      </c>
      <c r="E19" s="300">
        <f t="shared" si="0"/>
        <v>19427.932629999999</v>
      </c>
      <c r="F19" s="143">
        <f t="shared" si="0"/>
        <v>42317.563540000017</v>
      </c>
      <c r="G19" s="143">
        <f t="shared" si="0"/>
        <v>19571.945629999998</v>
      </c>
      <c r="H19" s="143">
        <f t="shared" si="0"/>
        <v>22745.617910000004</v>
      </c>
      <c r="I19" s="143">
        <f t="shared" si="0"/>
        <v>43286.334300000017</v>
      </c>
      <c r="J19" s="143">
        <f t="shared" si="0"/>
        <v>19585.9823</v>
      </c>
      <c r="K19" s="143">
        <f t="shared" si="0"/>
        <v>23700.352000000003</v>
      </c>
    </row>
    <row r="20" spans="1:11" ht="15.75">
      <c r="A20" s="132"/>
      <c r="B20" s="144" t="s">
        <v>345</v>
      </c>
      <c r="C20" s="144"/>
      <c r="D20" s="144"/>
      <c r="E20" s="144"/>
      <c r="F20" s="144"/>
      <c r="G20" s="144"/>
      <c r="H20" s="144"/>
      <c r="I20" s="144"/>
      <c r="J20" s="144"/>
      <c r="K20" s="144"/>
    </row>
    <row r="21" spans="1:11" ht="63.75" customHeight="1">
      <c r="A21" s="132"/>
      <c r="B21" s="133" t="s">
        <v>349</v>
      </c>
      <c r="C21" s="134">
        <f>SUM(D21:E21)</f>
        <v>36346.954259999999</v>
      </c>
      <c r="D21" s="134">
        <v>17419.021629999999</v>
      </c>
      <c r="E21" s="144">
        <v>18927.932629999999</v>
      </c>
      <c r="F21" s="134">
        <f>SUM(G21:H21)</f>
        <v>41817.563540000003</v>
      </c>
      <c r="G21" s="134">
        <v>19571.945629999998</v>
      </c>
      <c r="H21" s="144">
        <v>22245.617910000001</v>
      </c>
      <c r="I21" s="134">
        <f>SUM(J21:K21)</f>
        <v>42786.334300000002</v>
      </c>
      <c r="J21" s="134">
        <v>19585.9823</v>
      </c>
      <c r="K21" s="144">
        <v>23200.351999999999</v>
      </c>
    </row>
    <row r="22" spans="1:11" ht="38.25" customHeight="1">
      <c r="A22" s="132"/>
      <c r="B22" s="177" t="s">
        <v>484</v>
      </c>
      <c r="C22" s="134">
        <f t="shared" ref="C22:C36" si="1">SUM(D22:E22)</f>
        <v>123.49964</v>
      </c>
      <c r="D22" s="134"/>
      <c r="E22" s="144">
        <v>123.49964</v>
      </c>
      <c r="F22" s="134">
        <f t="shared" ref="F22:F36" si="2">SUM(G22:H22)</f>
        <v>123.49964</v>
      </c>
      <c r="G22" s="134"/>
      <c r="H22" s="144">
        <v>123.49964</v>
      </c>
      <c r="I22" s="134">
        <f t="shared" ref="I22:I36" si="3">SUM(J22:K22)</f>
        <v>123.49964</v>
      </c>
      <c r="J22" s="134"/>
      <c r="K22" s="144">
        <v>123.49964</v>
      </c>
    </row>
    <row r="23" spans="1:11" ht="31.5">
      <c r="A23" s="132"/>
      <c r="B23" s="177" t="s">
        <v>386</v>
      </c>
      <c r="C23" s="134">
        <f t="shared" si="1"/>
        <v>70.615160000000003</v>
      </c>
      <c r="D23" s="132"/>
      <c r="E23" s="144">
        <v>70.615160000000003</v>
      </c>
      <c r="F23" s="134">
        <f t="shared" si="2"/>
        <v>70.615160000000003</v>
      </c>
      <c r="G23" s="132"/>
      <c r="H23" s="144">
        <v>70.615160000000003</v>
      </c>
      <c r="I23" s="134">
        <f t="shared" si="3"/>
        <v>70.615160000000003</v>
      </c>
      <c r="J23" s="132"/>
      <c r="K23" s="144">
        <v>70.615160000000003</v>
      </c>
    </row>
    <row r="24" spans="1:11" ht="31.5">
      <c r="A24" s="132"/>
      <c r="B24" s="177" t="s">
        <v>387</v>
      </c>
      <c r="C24" s="134">
        <f t="shared" si="1"/>
        <v>18.35295</v>
      </c>
      <c r="D24" s="132"/>
      <c r="E24" s="144">
        <v>18.35295</v>
      </c>
      <c r="F24" s="134">
        <f t="shared" si="2"/>
        <v>18.35295</v>
      </c>
      <c r="G24" s="132"/>
      <c r="H24" s="144">
        <v>18.35295</v>
      </c>
      <c r="I24" s="134">
        <f t="shared" si="3"/>
        <v>18.35295</v>
      </c>
      <c r="J24" s="132"/>
      <c r="K24" s="144">
        <v>18.35295</v>
      </c>
    </row>
    <row r="25" spans="1:11" ht="31.5">
      <c r="A25" s="132"/>
      <c r="B25" s="177" t="s">
        <v>388</v>
      </c>
      <c r="C25" s="134">
        <f t="shared" si="1"/>
        <v>18.355650000000001</v>
      </c>
      <c r="D25" s="132"/>
      <c r="E25" s="144">
        <v>18.355650000000001</v>
      </c>
      <c r="F25" s="134">
        <f t="shared" si="2"/>
        <v>18.355650000000001</v>
      </c>
      <c r="G25" s="132"/>
      <c r="H25" s="144">
        <v>18.355650000000001</v>
      </c>
      <c r="I25" s="134">
        <f t="shared" si="3"/>
        <v>18.355650000000001</v>
      </c>
      <c r="J25" s="132"/>
      <c r="K25" s="144">
        <v>18.355650000000001</v>
      </c>
    </row>
    <row r="26" spans="1:11" ht="31.5">
      <c r="A26" s="132"/>
      <c r="B26" s="177" t="s">
        <v>389</v>
      </c>
      <c r="C26" s="134">
        <f t="shared" si="1"/>
        <v>24.470600000000001</v>
      </c>
      <c r="D26" s="132"/>
      <c r="E26" s="144">
        <v>24.470600000000001</v>
      </c>
      <c r="F26" s="134">
        <f t="shared" si="2"/>
        <v>24.470600000000001</v>
      </c>
      <c r="G26" s="132"/>
      <c r="H26" s="144">
        <v>24.470600000000001</v>
      </c>
      <c r="I26" s="134">
        <f t="shared" si="3"/>
        <v>24.470600000000001</v>
      </c>
      <c r="J26" s="132"/>
      <c r="K26" s="144">
        <v>24.470600000000001</v>
      </c>
    </row>
    <row r="27" spans="1:11" ht="31.5">
      <c r="A27" s="132"/>
      <c r="B27" s="177" t="s">
        <v>390</v>
      </c>
      <c r="C27" s="134">
        <f t="shared" si="1"/>
        <v>29.714300000000001</v>
      </c>
      <c r="D27" s="132"/>
      <c r="E27" s="144">
        <v>29.714300000000001</v>
      </c>
      <c r="F27" s="134">
        <f t="shared" si="2"/>
        <v>29.714300000000001</v>
      </c>
      <c r="G27" s="132"/>
      <c r="H27" s="144">
        <v>29.714300000000001</v>
      </c>
      <c r="I27" s="134">
        <f t="shared" si="3"/>
        <v>29.714300000000001</v>
      </c>
      <c r="J27" s="132"/>
      <c r="K27" s="144">
        <v>29.714300000000001</v>
      </c>
    </row>
    <row r="28" spans="1:11" ht="31.5">
      <c r="A28" s="132"/>
      <c r="B28" s="177" t="s">
        <v>391</v>
      </c>
      <c r="C28" s="134">
        <f t="shared" si="1"/>
        <v>24.470600000000001</v>
      </c>
      <c r="D28" s="132"/>
      <c r="E28" s="144">
        <v>24.470600000000001</v>
      </c>
      <c r="F28" s="134">
        <f t="shared" si="2"/>
        <v>24.470600000000001</v>
      </c>
      <c r="G28" s="132"/>
      <c r="H28" s="144">
        <v>24.470600000000001</v>
      </c>
      <c r="I28" s="134">
        <f t="shared" si="3"/>
        <v>24.470600000000001</v>
      </c>
      <c r="J28" s="132"/>
      <c r="K28" s="144">
        <v>24.470600000000001</v>
      </c>
    </row>
    <row r="29" spans="1:11" ht="31.5">
      <c r="A29" s="132"/>
      <c r="B29" s="177" t="s">
        <v>392</v>
      </c>
      <c r="C29" s="134">
        <f t="shared" si="1"/>
        <v>20.974799999999998</v>
      </c>
      <c r="D29" s="132"/>
      <c r="E29" s="144">
        <v>20.974799999999998</v>
      </c>
      <c r="F29" s="134">
        <f t="shared" si="2"/>
        <v>20.974799999999998</v>
      </c>
      <c r="G29" s="132"/>
      <c r="H29" s="144">
        <v>20.974799999999998</v>
      </c>
      <c r="I29" s="134">
        <f t="shared" si="3"/>
        <v>20.974799999999998</v>
      </c>
      <c r="J29" s="132"/>
      <c r="K29" s="144">
        <v>20.974799999999998</v>
      </c>
    </row>
    <row r="30" spans="1:11" ht="31.5">
      <c r="A30" s="132"/>
      <c r="B30" s="177" t="s">
        <v>393</v>
      </c>
      <c r="C30" s="134">
        <f t="shared" si="1"/>
        <v>12.235300000000001</v>
      </c>
      <c r="D30" s="132"/>
      <c r="E30" s="144">
        <v>12.235300000000001</v>
      </c>
      <c r="F30" s="134">
        <f t="shared" si="2"/>
        <v>12.235300000000001</v>
      </c>
      <c r="G30" s="132"/>
      <c r="H30" s="144">
        <v>12.235300000000001</v>
      </c>
      <c r="I30" s="134">
        <f t="shared" si="3"/>
        <v>12.235300000000001</v>
      </c>
      <c r="J30" s="132"/>
      <c r="K30" s="144">
        <v>12.235300000000001</v>
      </c>
    </row>
    <row r="31" spans="1:11" ht="31.5">
      <c r="A31" s="132"/>
      <c r="B31" s="177" t="s">
        <v>394</v>
      </c>
      <c r="C31" s="134">
        <f t="shared" si="1"/>
        <v>26.218499999999999</v>
      </c>
      <c r="D31" s="132"/>
      <c r="E31" s="144">
        <v>26.218499999999999</v>
      </c>
      <c r="F31" s="134">
        <f t="shared" si="2"/>
        <v>26.218499999999999</v>
      </c>
      <c r="G31" s="132"/>
      <c r="H31" s="144">
        <v>26.218499999999999</v>
      </c>
      <c r="I31" s="134">
        <f t="shared" si="3"/>
        <v>26.218499999999999</v>
      </c>
      <c r="J31" s="132"/>
      <c r="K31" s="144">
        <v>26.218499999999999</v>
      </c>
    </row>
    <row r="32" spans="1:11" ht="31.5">
      <c r="A32" s="132"/>
      <c r="B32" s="177" t="s">
        <v>395</v>
      </c>
      <c r="C32" s="134">
        <f t="shared" si="1"/>
        <v>32.336150000000004</v>
      </c>
      <c r="D32" s="132"/>
      <c r="E32" s="144">
        <v>32.336150000000004</v>
      </c>
      <c r="F32" s="134">
        <f t="shared" si="2"/>
        <v>32.336150000000004</v>
      </c>
      <c r="G32" s="132"/>
      <c r="H32" s="144">
        <v>32.336150000000004</v>
      </c>
      <c r="I32" s="134">
        <f t="shared" si="3"/>
        <v>32.336150000000004</v>
      </c>
      <c r="J32" s="132"/>
      <c r="K32" s="144">
        <v>32.336150000000004</v>
      </c>
    </row>
    <row r="33" spans="1:11" ht="31.5">
      <c r="A33" s="132"/>
      <c r="B33" s="177" t="s">
        <v>488</v>
      </c>
      <c r="C33" s="134">
        <f t="shared" si="1"/>
        <v>46.31935</v>
      </c>
      <c r="D33" s="132"/>
      <c r="E33" s="144">
        <v>46.31935</v>
      </c>
      <c r="F33" s="134">
        <f t="shared" si="2"/>
        <v>46.31935</v>
      </c>
      <c r="G33" s="132"/>
      <c r="H33" s="144">
        <v>46.31935</v>
      </c>
      <c r="I33" s="134">
        <f t="shared" si="3"/>
        <v>46.31935</v>
      </c>
      <c r="J33" s="132"/>
      <c r="K33" s="144">
        <v>46.31935</v>
      </c>
    </row>
    <row r="34" spans="1:11" ht="31.5">
      <c r="A34" s="132"/>
      <c r="B34" s="177" t="s">
        <v>396</v>
      </c>
      <c r="C34" s="134">
        <f t="shared" si="1"/>
        <v>26.218499999999999</v>
      </c>
      <c r="D34" s="132"/>
      <c r="E34" s="144">
        <v>26.218499999999999</v>
      </c>
      <c r="F34" s="134">
        <f t="shared" si="2"/>
        <v>26.218499999999999</v>
      </c>
      <c r="G34" s="132"/>
      <c r="H34" s="144">
        <v>26.218499999999999</v>
      </c>
      <c r="I34" s="134">
        <f t="shared" si="3"/>
        <v>26.218499999999999</v>
      </c>
      <c r="J34" s="132"/>
      <c r="K34" s="144">
        <v>26.218499999999999</v>
      </c>
    </row>
    <row r="35" spans="1:11" ht="31.5">
      <c r="A35" s="132"/>
      <c r="B35" s="177" t="s">
        <v>397</v>
      </c>
      <c r="C35" s="134">
        <f t="shared" si="1"/>
        <v>13.9832</v>
      </c>
      <c r="D35" s="132"/>
      <c r="E35" s="144">
        <v>13.9832</v>
      </c>
      <c r="F35" s="134">
        <f t="shared" si="2"/>
        <v>13.9832</v>
      </c>
      <c r="G35" s="132"/>
      <c r="H35" s="144">
        <v>13.9832</v>
      </c>
      <c r="I35" s="134">
        <f t="shared" si="3"/>
        <v>13.9832</v>
      </c>
      <c r="J35" s="132"/>
      <c r="K35" s="144">
        <v>13.9832</v>
      </c>
    </row>
    <row r="36" spans="1:11" ht="31.5">
      <c r="A36" s="132"/>
      <c r="B36" s="177" t="s">
        <v>398</v>
      </c>
      <c r="C36" s="134">
        <f t="shared" si="1"/>
        <v>12.235300000000001</v>
      </c>
      <c r="D36" s="132"/>
      <c r="E36" s="144">
        <v>12.235300000000001</v>
      </c>
      <c r="F36" s="134">
        <f t="shared" si="2"/>
        <v>12.235300000000001</v>
      </c>
      <c r="G36" s="132"/>
      <c r="H36" s="144">
        <v>12.235300000000001</v>
      </c>
      <c r="I36" s="134">
        <f t="shared" si="3"/>
        <v>12.235300000000001</v>
      </c>
      <c r="J36" s="132"/>
      <c r="K36" s="144">
        <v>12.235300000000001</v>
      </c>
    </row>
    <row r="1048575" spans="2:2" ht="31.5">
      <c r="B1048575" s="176" t="s">
        <v>386</v>
      </c>
    </row>
  </sheetData>
  <mergeCells count="15">
    <mergeCell ref="A7:C7"/>
    <mergeCell ref="A3:K3"/>
    <mergeCell ref="B4:K4"/>
    <mergeCell ref="B5:K5"/>
    <mergeCell ref="B6:K6"/>
    <mergeCell ref="F11:F12"/>
    <mergeCell ref="G11:H11"/>
    <mergeCell ref="I11:I12"/>
    <mergeCell ref="J11:K11"/>
    <mergeCell ref="A8:K8"/>
    <mergeCell ref="A11:A12"/>
    <mergeCell ref="B11:B12"/>
    <mergeCell ref="C11:C12"/>
    <mergeCell ref="D11:E11"/>
    <mergeCell ref="B9:J9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C4:F22"/>
  <sheetViews>
    <sheetView tabSelected="1" topLeftCell="A7" workbookViewId="0">
      <selection activeCell="K18" sqref="K18"/>
    </sheetView>
  </sheetViews>
  <sheetFormatPr defaultRowHeight="12.75"/>
  <cols>
    <col min="1" max="1" width="1.5703125" customWidth="1"/>
    <col min="2" max="2" width="6.42578125" customWidth="1"/>
    <col min="3" max="3" width="44.85546875" customWidth="1"/>
    <col min="4" max="4" width="17.140625" customWidth="1"/>
    <col min="5" max="5" width="14.42578125" customWidth="1"/>
    <col min="6" max="6" width="16.140625" customWidth="1"/>
  </cols>
  <sheetData>
    <row r="4" spans="3:6" ht="15.75">
      <c r="C4" s="320" t="s">
        <v>207</v>
      </c>
      <c r="D4" s="320"/>
      <c r="E4" s="320"/>
      <c r="F4" s="320"/>
    </row>
    <row r="5" spans="3:6" ht="15.75">
      <c r="C5" s="317" t="s">
        <v>117</v>
      </c>
      <c r="D5" s="317"/>
      <c r="E5" s="317"/>
      <c r="F5" s="317"/>
    </row>
    <row r="6" spans="3:6" ht="15.75">
      <c r="C6" s="317" t="s">
        <v>59</v>
      </c>
      <c r="D6" s="317"/>
      <c r="E6" s="317"/>
      <c r="F6" s="317"/>
    </row>
    <row r="7" spans="3:6" ht="15.75">
      <c r="C7" s="317" t="s">
        <v>495</v>
      </c>
      <c r="D7" s="317"/>
      <c r="E7" s="317"/>
      <c r="F7" s="317"/>
    </row>
    <row r="8" spans="3:6" ht="15.75">
      <c r="C8" s="323"/>
      <c r="D8" s="323"/>
    </row>
    <row r="9" spans="3:6" ht="15.75">
      <c r="C9" s="54"/>
    </row>
    <row r="10" spans="3:6" ht="15.75">
      <c r="C10" s="52"/>
    </row>
    <row r="11" spans="3:6" ht="15.75">
      <c r="C11" s="52"/>
    </row>
    <row r="12" spans="3:6" ht="15.75">
      <c r="C12" s="322" t="s">
        <v>275</v>
      </c>
      <c r="D12" s="322"/>
      <c r="E12" s="322"/>
      <c r="F12" s="322"/>
    </row>
    <row r="13" spans="3:6" ht="15.75">
      <c r="C13" s="322" t="s">
        <v>276</v>
      </c>
      <c r="D13" s="322"/>
      <c r="E13" s="322"/>
      <c r="F13" s="322"/>
    </row>
    <row r="14" spans="3:6" ht="15.75">
      <c r="C14" s="322" t="s">
        <v>482</v>
      </c>
      <c r="D14" s="322"/>
      <c r="E14" s="322"/>
      <c r="F14" s="322"/>
    </row>
    <row r="15" spans="3:6" ht="15.75">
      <c r="C15" s="53"/>
    </row>
    <row r="16" spans="3:6" ht="16.5" thickBot="1">
      <c r="C16" s="321" t="s">
        <v>264</v>
      </c>
      <c r="D16" s="321"/>
      <c r="E16" s="321"/>
      <c r="F16" s="321"/>
    </row>
    <row r="17" spans="3:6" ht="33" customHeight="1" thickTop="1" thickBot="1">
      <c r="C17" s="247" t="s">
        <v>62</v>
      </c>
      <c r="D17" s="248" t="s">
        <v>382</v>
      </c>
      <c r="E17" s="248" t="s">
        <v>440</v>
      </c>
      <c r="F17" s="249" t="s">
        <v>464</v>
      </c>
    </row>
    <row r="18" spans="3:6" ht="19.5" customHeight="1" thickTop="1" thickBot="1">
      <c r="C18" s="250">
        <v>1</v>
      </c>
      <c r="D18" s="251">
        <v>2</v>
      </c>
      <c r="E18" s="251">
        <v>2</v>
      </c>
      <c r="F18" s="252"/>
    </row>
    <row r="19" spans="3:6" ht="63.75" customHeight="1" thickTop="1">
      <c r="C19" s="229" t="s">
        <v>277</v>
      </c>
      <c r="D19" s="245">
        <v>-5400</v>
      </c>
      <c r="E19" s="245">
        <v>-5400</v>
      </c>
      <c r="F19" s="246">
        <v>-5400</v>
      </c>
    </row>
    <row r="20" spans="3:6" ht="25.5" customHeight="1">
      <c r="C20" s="56" t="s">
        <v>278</v>
      </c>
      <c r="D20" s="241"/>
      <c r="E20" s="241"/>
      <c r="F20" s="242"/>
    </row>
    <row r="21" spans="3:6" ht="97.5" customHeight="1" thickBot="1">
      <c r="C21" s="57" t="s">
        <v>283</v>
      </c>
      <c r="D21" s="243">
        <v>-5400</v>
      </c>
      <c r="E21" s="243">
        <v>-5400</v>
      </c>
      <c r="F21" s="244">
        <v>-5400</v>
      </c>
    </row>
    <row r="22" spans="3:6" ht="13.5" thickTop="1"/>
  </sheetData>
  <mergeCells count="9">
    <mergeCell ref="C4:F4"/>
    <mergeCell ref="C5:F5"/>
    <mergeCell ref="C6:F6"/>
    <mergeCell ref="C7:F7"/>
    <mergeCell ref="C16:F16"/>
    <mergeCell ref="C8:D8"/>
    <mergeCell ref="C12:F12"/>
    <mergeCell ref="C13:F13"/>
    <mergeCell ref="C14:F1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H44"/>
  <sheetViews>
    <sheetView workbookViewId="0">
      <selection activeCell="H13" sqref="H13"/>
    </sheetView>
  </sheetViews>
  <sheetFormatPr defaultRowHeight="12.75"/>
  <cols>
    <col min="1" max="1" width="6.7109375" customWidth="1"/>
    <col min="2" max="2" width="67.5703125" customWidth="1"/>
    <col min="3" max="3" width="13.5703125" customWidth="1"/>
    <col min="4" max="4" width="11.28515625" customWidth="1"/>
    <col min="5" max="5" width="11" customWidth="1"/>
  </cols>
  <sheetData>
    <row r="3" spans="2:8" ht="15.75">
      <c r="B3" s="320" t="s">
        <v>358</v>
      </c>
      <c r="C3" s="320"/>
      <c r="D3" s="320"/>
      <c r="E3" s="320"/>
    </row>
    <row r="4" spans="2:8" ht="15.75">
      <c r="B4" s="317" t="s">
        <v>117</v>
      </c>
      <c r="C4" s="317"/>
      <c r="D4" s="317"/>
      <c r="E4" s="317"/>
    </row>
    <row r="5" spans="2:8" ht="15.75">
      <c r="B5" s="317" t="s">
        <v>59</v>
      </c>
      <c r="C5" s="317"/>
      <c r="D5" s="317"/>
      <c r="E5" s="317"/>
      <c r="F5" s="34"/>
      <c r="G5" s="34"/>
      <c r="H5" s="34"/>
    </row>
    <row r="6" spans="2:8" ht="15.75">
      <c r="B6" s="317" t="s">
        <v>494</v>
      </c>
      <c r="C6" s="317"/>
      <c r="D6" s="317"/>
      <c r="E6" s="317"/>
      <c r="F6" s="34"/>
      <c r="G6" s="34"/>
      <c r="H6" s="34"/>
    </row>
    <row r="7" spans="2:8" ht="15.75">
      <c r="B7" s="323"/>
      <c r="C7" s="323"/>
    </row>
    <row r="8" spans="2:8" ht="15.75">
      <c r="B8" s="51"/>
    </row>
    <row r="9" spans="2:8" ht="15.75">
      <c r="B9" s="52"/>
    </row>
    <row r="10" spans="2:8" ht="15.75">
      <c r="B10" s="52"/>
    </row>
    <row r="11" spans="2:8" ht="15.75">
      <c r="B11" s="322" t="s">
        <v>279</v>
      </c>
      <c r="C11" s="322"/>
      <c r="D11" s="322"/>
      <c r="E11" s="322"/>
    </row>
    <row r="12" spans="2:8" ht="15.75">
      <c r="B12" s="322" t="s">
        <v>280</v>
      </c>
      <c r="C12" s="322"/>
      <c r="D12" s="322"/>
      <c r="E12" s="322"/>
    </row>
    <row r="13" spans="2:8" ht="15.75">
      <c r="B13" s="322" t="s">
        <v>473</v>
      </c>
      <c r="C13" s="322"/>
      <c r="D13" s="322"/>
      <c r="E13" s="322"/>
    </row>
    <row r="14" spans="2:8" ht="15.75">
      <c r="B14" s="53"/>
    </row>
    <row r="15" spans="2:8" ht="16.5" thickBot="1">
      <c r="B15" s="321" t="s">
        <v>264</v>
      </c>
      <c r="C15" s="321"/>
      <c r="D15" s="321"/>
      <c r="E15" s="321"/>
    </row>
    <row r="16" spans="2:8" ht="17.25" thickTop="1" thickBot="1">
      <c r="B16" s="221" t="s">
        <v>62</v>
      </c>
      <c r="C16" s="224" t="s">
        <v>382</v>
      </c>
      <c r="D16" s="238" t="s">
        <v>440</v>
      </c>
      <c r="E16" s="238" t="s">
        <v>464</v>
      </c>
    </row>
    <row r="17" spans="2:5">
      <c r="B17" s="227">
        <v>1</v>
      </c>
      <c r="C17" s="228">
        <v>2</v>
      </c>
      <c r="D17" s="236">
        <v>3</v>
      </c>
      <c r="E17" s="237">
        <v>4</v>
      </c>
    </row>
    <row r="18" spans="2:5" ht="53.25" customHeight="1">
      <c r="B18" s="222" t="s">
        <v>281</v>
      </c>
      <c r="C18" s="235">
        <f>SUM(C20:C21)</f>
        <v>-5400</v>
      </c>
      <c r="D18" s="235">
        <f t="shared" ref="D18:E18" si="0">SUM(D20:D21)</f>
        <v>-5400</v>
      </c>
      <c r="E18" s="235">
        <f t="shared" si="0"/>
        <v>-5400</v>
      </c>
    </row>
    <row r="19" spans="2:5" ht="36" customHeight="1">
      <c r="B19" s="210" t="s">
        <v>463</v>
      </c>
      <c r="C19" s="225"/>
      <c r="D19" s="258"/>
      <c r="E19" s="257"/>
    </row>
    <row r="20" spans="2:5" ht="27.75" customHeight="1">
      <c r="B20" s="210" t="s">
        <v>462</v>
      </c>
      <c r="C20" s="225"/>
      <c r="D20" s="258"/>
      <c r="E20" s="257"/>
    </row>
    <row r="21" spans="2:5" ht="95.25" customHeight="1" thickBot="1">
      <c r="B21" s="223" t="s">
        <v>282</v>
      </c>
      <c r="C21" s="226">
        <v>-5400</v>
      </c>
      <c r="D21" s="226">
        <v>-5400</v>
      </c>
      <c r="E21" s="226">
        <v>-5400</v>
      </c>
    </row>
    <row r="22" spans="2:5" ht="13.5" thickTop="1"/>
    <row r="29" spans="2:5" hidden="1"/>
    <row r="30" spans="2:5" hidden="1"/>
    <row r="31" spans="2:5" hidden="1"/>
    <row r="32" spans="2: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</sheetData>
  <mergeCells count="9">
    <mergeCell ref="B3:E3"/>
    <mergeCell ref="B4:E4"/>
    <mergeCell ref="B5:E5"/>
    <mergeCell ref="B6:E6"/>
    <mergeCell ref="B15:E15"/>
    <mergeCell ref="B11:E11"/>
    <mergeCell ref="B12:E12"/>
    <mergeCell ref="B13:E13"/>
    <mergeCell ref="B7:C7"/>
  </mergeCells>
  <pageMargins left="0" right="0" top="0.74803149606299213" bottom="0.7480314960629921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G78"/>
  <sheetViews>
    <sheetView topLeftCell="A10" workbookViewId="0">
      <selection activeCell="B7" sqref="B7:G7"/>
    </sheetView>
  </sheetViews>
  <sheetFormatPr defaultRowHeight="12.75"/>
  <cols>
    <col min="2" max="2" width="16" customWidth="1"/>
    <col min="4" max="4" width="21.7109375" customWidth="1"/>
    <col min="7" max="7" width="33.85546875" customWidth="1"/>
  </cols>
  <sheetData>
    <row r="2" spans="2:7" ht="15.75">
      <c r="B2" s="354" t="s">
        <v>474</v>
      </c>
      <c r="C2" s="354"/>
      <c r="D2" s="354"/>
      <c r="E2" s="354"/>
      <c r="F2" s="354"/>
      <c r="G2" s="354"/>
    </row>
    <row r="3" spans="2:7" ht="15.75">
      <c r="B3" s="354" t="s">
        <v>117</v>
      </c>
      <c r="C3" s="354"/>
      <c r="D3" s="354"/>
      <c r="E3" s="354"/>
      <c r="F3" s="354"/>
      <c r="G3" s="354"/>
    </row>
    <row r="4" spans="2:7" ht="15.75">
      <c r="B4" s="354" t="s">
        <v>59</v>
      </c>
      <c r="C4" s="354"/>
      <c r="D4" s="354"/>
      <c r="E4" s="354"/>
      <c r="F4" s="354"/>
      <c r="G4" s="354"/>
    </row>
    <row r="5" spans="2:7" ht="15.75">
      <c r="B5" s="354" t="s">
        <v>494</v>
      </c>
      <c r="C5" s="354"/>
      <c r="D5" s="354"/>
      <c r="E5" s="354"/>
      <c r="F5" s="354"/>
      <c r="G5" s="354"/>
    </row>
    <row r="6" spans="2:7" ht="15.75">
      <c r="B6" s="61"/>
      <c r="C6" s="61"/>
      <c r="D6" s="61"/>
      <c r="E6" s="61"/>
      <c r="F6" s="61"/>
      <c r="G6" s="61"/>
    </row>
    <row r="7" spans="2:7" ht="18.75">
      <c r="B7" s="366" t="s">
        <v>487</v>
      </c>
      <c r="C7" s="366"/>
      <c r="D7" s="366"/>
      <c r="E7" s="366"/>
      <c r="F7" s="366"/>
      <c r="G7" s="366"/>
    </row>
    <row r="8" spans="2:7" ht="15.75">
      <c r="B8" s="61"/>
      <c r="C8" s="61"/>
      <c r="D8" s="61"/>
      <c r="E8" s="61"/>
      <c r="F8" s="61"/>
      <c r="G8" s="61"/>
    </row>
    <row r="9" spans="2:7" ht="15.75" thickBot="1">
      <c r="B9" s="355"/>
      <c r="C9" s="355"/>
      <c r="D9" s="356"/>
      <c r="E9" s="356"/>
      <c r="F9" s="47"/>
      <c r="G9" s="47"/>
    </row>
    <row r="10" spans="2:7" ht="33.75" customHeight="1" thickBot="1">
      <c r="B10" s="329" t="s">
        <v>160</v>
      </c>
      <c r="C10" s="330"/>
      <c r="D10" s="330"/>
      <c r="E10" s="360" t="s">
        <v>285</v>
      </c>
      <c r="F10" s="361"/>
      <c r="G10" s="362"/>
    </row>
    <row r="11" spans="2:7" ht="125.25" customHeight="1" thickBot="1">
      <c r="B11" s="60" t="s">
        <v>286</v>
      </c>
      <c r="C11" s="330" t="s">
        <v>287</v>
      </c>
      <c r="D11" s="330"/>
      <c r="E11" s="363"/>
      <c r="F11" s="364"/>
      <c r="G11" s="365"/>
    </row>
    <row r="12" spans="2:7" ht="16.5" thickBot="1">
      <c r="B12" s="59" t="s">
        <v>55</v>
      </c>
      <c r="C12" s="330"/>
      <c r="D12" s="332"/>
      <c r="E12" s="357" t="s">
        <v>161</v>
      </c>
      <c r="F12" s="358"/>
      <c r="G12" s="359"/>
    </row>
    <row r="13" spans="2:7" ht="53.25" customHeight="1" thickBot="1">
      <c r="B13" s="58" t="s">
        <v>55</v>
      </c>
      <c r="C13" s="329" t="s">
        <v>296</v>
      </c>
      <c r="D13" s="332"/>
      <c r="E13" s="333" t="s">
        <v>162</v>
      </c>
      <c r="F13" s="334"/>
      <c r="G13" s="335"/>
    </row>
    <row r="14" spans="2:7" ht="99.75" customHeight="1" thickBot="1">
      <c r="B14" s="58" t="s">
        <v>55</v>
      </c>
      <c r="C14" s="329" t="s">
        <v>297</v>
      </c>
      <c r="D14" s="332"/>
      <c r="E14" s="333" t="s">
        <v>163</v>
      </c>
      <c r="F14" s="334"/>
      <c r="G14" s="335"/>
    </row>
    <row r="15" spans="2:7" ht="87" customHeight="1" thickBot="1">
      <c r="B15" s="58" t="s">
        <v>55</v>
      </c>
      <c r="C15" s="329" t="s">
        <v>335</v>
      </c>
      <c r="D15" s="332"/>
      <c r="E15" s="329" t="s">
        <v>334</v>
      </c>
      <c r="F15" s="330"/>
      <c r="G15" s="331"/>
    </row>
    <row r="16" spans="2:7" ht="87" customHeight="1" thickBot="1">
      <c r="B16" s="164" t="s">
        <v>55</v>
      </c>
      <c r="C16" s="329" t="s">
        <v>379</v>
      </c>
      <c r="D16" s="332"/>
      <c r="E16" s="329" t="s">
        <v>378</v>
      </c>
      <c r="F16" s="330"/>
      <c r="G16" s="331"/>
    </row>
    <row r="17" spans="2:7" ht="57" customHeight="1" thickBot="1">
      <c r="B17" s="160" t="s">
        <v>55</v>
      </c>
      <c r="C17" s="329" t="s">
        <v>374</v>
      </c>
      <c r="D17" s="332"/>
      <c r="E17" s="329" t="s">
        <v>375</v>
      </c>
      <c r="F17" s="330"/>
      <c r="G17" s="331"/>
    </row>
    <row r="18" spans="2:7" ht="39" customHeight="1" thickBot="1">
      <c r="B18" s="64" t="s">
        <v>55</v>
      </c>
      <c r="C18" s="329" t="s">
        <v>294</v>
      </c>
      <c r="D18" s="332"/>
      <c r="E18" s="329" t="s">
        <v>295</v>
      </c>
      <c r="F18" s="330"/>
      <c r="G18" s="331"/>
    </row>
    <row r="19" spans="2:7" ht="77.25" customHeight="1" thickBot="1">
      <c r="B19" s="64" t="s">
        <v>55</v>
      </c>
      <c r="C19" s="329" t="s">
        <v>292</v>
      </c>
      <c r="D19" s="332"/>
      <c r="E19" s="329" t="s">
        <v>293</v>
      </c>
      <c r="F19" s="330"/>
      <c r="G19" s="331"/>
    </row>
    <row r="20" spans="2:7" ht="72" customHeight="1" thickBot="1">
      <c r="B20" s="58" t="s">
        <v>55</v>
      </c>
      <c r="C20" s="329" t="s">
        <v>298</v>
      </c>
      <c r="D20" s="332"/>
      <c r="E20" s="333" t="s">
        <v>203</v>
      </c>
      <c r="F20" s="334"/>
      <c r="G20" s="335"/>
    </row>
    <row r="21" spans="2:7" ht="72" customHeight="1" thickBot="1">
      <c r="B21" s="164" t="s">
        <v>55</v>
      </c>
      <c r="C21" s="329" t="s">
        <v>360</v>
      </c>
      <c r="D21" s="332"/>
      <c r="E21" s="346" t="s">
        <v>359</v>
      </c>
      <c r="F21" s="347"/>
      <c r="G21" s="348"/>
    </row>
    <row r="22" spans="2:7" ht="84.75" customHeight="1" thickBot="1">
      <c r="B22" s="160" t="s">
        <v>55</v>
      </c>
      <c r="C22" s="329" t="s">
        <v>363</v>
      </c>
      <c r="D22" s="332"/>
      <c r="E22" s="329" t="s">
        <v>362</v>
      </c>
      <c r="F22" s="330"/>
      <c r="G22" s="331"/>
    </row>
    <row r="23" spans="2:7" ht="37.5" customHeight="1" thickBot="1">
      <c r="B23" s="58" t="s">
        <v>55</v>
      </c>
      <c r="C23" s="329" t="s">
        <v>299</v>
      </c>
      <c r="D23" s="332"/>
      <c r="E23" s="333" t="s">
        <v>164</v>
      </c>
      <c r="F23" s="334"/>
      <c r="G23" s="335"/>
    </row>
    <row r="24" spans="2:7" ht="60" customHeight="1" thickBot="1">
      <c r="B24" s="160" t="s">
        <v>55</v>
      </c>
      <c r="C24" s="329" t="s">
        <v>302</v>
      </c>
      <c r="D24" s="332"/>
      <c r="E24" s="333" t="s">
        <v>167</v>
      </c>
      <c r="F24" s="334"/>
      <c r="G24" s="335"/>
    </row>
    <row r="25" spans="2:7" ht="75" customHeight="1" thickBot="1">
      <c r="B25" s="160" t="s">
        <v>55</v>
      </c>
      <c r="C25" s="329" t="s">
        <v>303</v>
      </c>
      <c r="D25" s="332"/>
      <c r="E25" s="333" t="s">
        <v>168</v>
      </c>
      <c r="F25" s="334"/>
      <c r="G25" s="335"/>
    </row>
    <row r="26" spans="2:7" ht="107.25" customHeight="1" thickBot="1">
      <c r="B26" s="160" t="s">
        <v>55</v>
      </c>
      <c r="C26" s="329" t="s">
        <v>304</v>
      </c>
      <c r="D26" s="332"/>
      <c r="E26" s="333" t="s">
        <v>169</v>
      </c>
      <c r="F26" s="334"/>
      <c r="G26" s="335"/>
    </row>
    <row r="27" spans="2:7" ht="97.5" customHeight="1" thickBot="1">
      <c r="B27" s="160" t="s">
        <v>55</v>
      </c>
      <c r="C27" s="329" t="s">
        <v>305</v>
      </c>
      <c r="D27" s="332"/>
      <c r="E27" s="333" t="s">
        <v>170</v>
      </c>
      <c r="F27" s="334"/>
      <c r="G27" s="335"/>
    </row>
    <row r="28" spans="2:7" ht="97.5" customHeight="1" thickBot="1">
      <c r="B28" s="165" t="s">
        <v>55</v>
      </c>
      <c r="C28" s="329" t="s">
        <v>381</v>
      </c>
      <c r="D28" s="332"/>
      <c r="E28" s="329" t="s">
        <v>380</v>
      </c>
      <c r="F28" s="330"/>
      <c r="G28" s="331"/>
    </row>
    <row r="29" spans="2:7" ht="73.5" customHeight="1" thickBot="1">
      <c r="B29" s="58" t="s">
        <v>55</v>
      </c>
      <c r="C29" s="329" t="s">
        <v>301</v>
      </c>
      <c r="D29" s="332"/>
      <c r="E29" s="329" t="s">
        <v>166</v>
      </c>
      <c r="F29" s="330"/>
      <c r="G29" s="331"/>
    </row>
    <row r="30" spans="2:7" ht="69.75" customHeight="1" thickBot="1">
      <c r="B30" s="58" t="s">
        <v>55</v>
      </c>
      <c r="C30" s="329" t="s">
        <v>300</v>
      </c>
      <c r="D30" s="332"/>
      <c r="E30" s="329" t="s">
        <v>165</v>
      </c>
      <c r="F30" s="330"/>
      <c r="G30" s="331"/>
    </row>
    <row r="31" spans="2:7" ht="87.75" customHeight="1" thickBot="1">
      <c r="B31" s="58" t="s">
        <v>55</v>
      </c>
      <c r="C31" s="329" t="s">
        <v>377</v>
      </c>
      <c r="D31" s="332"/>
      <c r="E31" s="329" t="s">
        <v>376</v>
      </c>
      <c r="F31" s="330"/>
      <c r="G31" s="331"/>
    </row>
    <row r="32" spans="2:7" ht="57" customHeight="1" thickBot="1">
      <c r="B32" s="58" t="s">
        <v>55</v>
      </c>
      <c r="C32" s="329" t="s">
        <v>336</v>
      </c>
      <c r="D32" s="332"/>
      <c r="E32" s="333" t="s">
        <v>337</v>
      </c>
      <c r="F32" s="334"/>
      <c r="G32" s="335"/>
    </row>
    <row r="33" spans="2:7" ht="42" customHeight="1" thickBot="1">
      <c r="B33" s="58" t="s">
        <v>55</v>
      </c>
      <c r="C33" s="329" t="s">
        <v>306</v>
      </c>
      <c r="D33" s="332"/>
      <c r="E33" s="329" t="s">
        <v>171</v>
      </c>
      <c r="F33" s="330"/>
      <c r="G33" s="331"/>
    </row>
    <row r="34" spans="2:7" ht="76.5" customHeight="1" thickBot="1">
      <c r="B34" s="58" t="s">
        <v>55</v>
      </c>
      <c r="C34" s="329" t="s">
        <v>307</v>
      </c>
      <c r="D34" s="332"/>
      <c r="E34" s="333" t="s">
        <v>216</v>
      </c>
      <c r="F34" s="334"/>
      <c r="G34" s="335"/>
    </row>
    <row r="35" spans="2:7" ht="76.5" customHeight="1" thickBot="1">
      <c r="B35" s="200" t="s">
        <v>55</v>
      </c>
      <c r="C35" s="329" t="s">
        <v>442</v>
      </c>
      <c r="D35" s="332"/>
      <c r="E35" s="333" t="s">
        <v>443</v>
      </c>
      <c r="F35" s="334"/>
      <c r="G35" s="335"/>
    </row>
    <row r="36" spans="2:7" ht="75" customHeight="1" thickBot="1">
      <c r="B36" s="58" t="s">
        <v>55</v>
      </c>
      <c r="C36" s="329" t="s">
        <v>308</v>
      </c>
      <c r="D36" s="332"/>
      <c r="E36" s="333" t="s">
        <v>172</v>
      </c>
      <c r="F36" s="334"/>
      <c r="G36" s="335"/>
    </row>
    <row r="37" spans="2:7" ht="107.25" customHeight="1" thickBot="1">
      <c r="B37" s="58" t="s">
        <v>55</v>
      </c>
      <c r="C37" s="329" t="s">
        <v>309</v>
      </c>
      <c r="D37" s="332"/>
      <c r="E37" s="333" t="s">
        <v>173</v>
      </c>
      <c r="F37" s="334"/>
      <c r="G37" s="335"/>
    </row>
    <row r="38" spans="2:7" ht="90.75" customHeight="1" thickBot="1">
      <c r="B38" s="58" t="s">
        <v>55</v>
      </c>
      <c r="C38" s="329" t="s">
        <v>310</v>
      </c>
      <c r="D38" s="332"/>
      <c r="E38" s="333" t="s">
        <v>174</v>
      </c>
      <c r="F38" s="334"/>
      <c r="G38" s="335"/>
    </row>
    <row r="39" spans="2:7" ht="89.25" customHeight="1" thickBot="1">
      <c r="B39" s="58" t="s">
        <v>55</v>
      </c>
      <c r="C39" s="329" t="s">
        <v>311</v>
      </c>
      <c r="D39" s="332"/>
      <c r="E39" s="333" t="s">
        <v>205</v>
      </c>
      <c r="F39" s="334"/>
      <c r="G39" s="335"/>
    </row>
    <row r="40" spans="2:7" ht="90.75" customHeight="1" thickBot="1">
      <c r="B40" s="58" t="s">
        <v>55</v>
      </c>
      <c r="C40" s="329" t="s">
        <v>312</v>
      </c>
      <c r="D40" s="332"/>
      <c r="E40" s="333" t="s">
        <v>263</v>
      </c>
      <c r="F40" s="334"/>
      <c r="G40" s="335"/>
    </row>
    <row r="41" spans="2:7" ht="36.75" customHeight="1" thickBot="1">
      <c r="B41" s="58" t="s">
        <v>55</v>
      </c>
      <c r="C41" s="329" t="s">
        <v>313</v>
      </c>
      <c r="D41" s="332"/>
      <c r="E41" s="333" t="s">
        <v>175</v>
      </c>
      <c r="F41" s="334"/>
      <c r="G41" s="335"/>
    </row>
    <row r="42" spans="2:7" ht="72.75" customHeight="1" thickBot="1">
      <c r="B42" s="63" t="s">
        <v>55</v>
      </c>
      <c r="C42" s="329" t="s">
        <v>314</v>
      </c>
      <c r="D42" s="332"/>
      <c r="E42" s="329" t="s">
        <v>290</v>
      </c>
      <c r="F42" s="330"/>
      <c r="G42" s="331"/>
    </row>
    <row r="43" spans="2:7" ht="67.5" customHeight="1" thickBot="1">
      <c r="B43" s="63" t="s">
        <v>55</v>
      </c>
      <c r="C43" s="329" t="s">
        <v>315</v>
      </c>
      <c r="D43" s="332"/>
      <c r="E43" s="329" t="s">
        <v>291</v>
      </c>
      <c r="F43" s="330"/>
      <c r="G43" s="331"/>
    </row>
    <row r="44" spans="2:7" ht="90" customHeight="1" thickBot="1">
      <c r="B44" s="58" t="s">
        <v>55</v>
      </c>
      <c r="C44" s="329" t="s">
        <v>316</v>
      </c>
      <c r="D44" s="332"/>
      <c r="E44" s="333" t="s">
        <v>217</v>
      </c>
      <c r="F44" s="334"/>
      <c r="G44" s="335"/>
    </row>
    <row r="45" spans="2:7" ht="110.25" customHeight="1" thickBot="1">
      <c r="B45" s="58" t="s">
        <v>55</v>
      </c>
      <c r="C45" s="349" t="s">
        <v>317</v>
      </c>
      <c r="D45" s="350"/>
      <c r="E45" s="351" t="s">
        <v>218</v>
      </c>
      <c r="F45" s="352"/>
      <c r="G45" s="353"/>
    </row>
    <row r="46" spans="2:7" ht="79.5" customHeight="1" thickBot="1">
      <c r="B46" s="58" t="s">
        <v>55</v>
      </c>
      <c r="C46" s="349" t="s">
        <v>318</v>
      </c>
      <c r="D46" s="350"/>
      <c r="E46" s="351" t="s">
        <v>219</v>
      </c>
      <c r="F46" s="352"/>
      <c r="G46" s="353"/>
    </row>
    <row r="47" spans="2:7" ht="90" customHeight="1" thickBot="1">
      <c r="B47" s="58" t="s">
        <v>55</v>
      </c>
      <c r="C47" s="324" t="s">
        <v>178</v>
      </c>
      <c r="D47" s="325"/>
      <c r="E47" s="341" t="s">
        <v>179</v>
      </c>
      <c r="F47" s="342"/>
      <c r="G47" s="343"/>
    </row>
    <row r="48" spans="2:7" ht="72.75" customHeight="1" thickBot="1">
      <c r="B48" s="58" t="s">
        <v>55</v>
      </c>
      <c r="C48" s="324" t="s">
        <v>259</v>
      </c>
      <c r="D48" s="325"/>
      <c r="E48" s="324" t="s">
        <v>260</v>
      </c>
      <c r="F48" s="326"/>
      <c r="G48" s="327"/>
    </row>
    <row r="49" spans="2:7" ht="60.75" customHeight="1" thickBot="1">
      <c r="B49" s="58" t="s">
        <v>55</v>
      </c>
      <c r="C49" s="339" t="s">
        <v>220</v>
      </c>
      <c r="D49" s="340"/>
      <c r="E49" s="324" t="s">
        <v>221</v>
      </c>
      <c r="F49" s="326"/>
      <c r="G49" s="327"/>
    </row>
    <row r="50" spans="2:7" ht="138" customHeight="1" thickBot="1">
      <c r="B50" s="58" t="s">
        <v>55</v>
      </c>
      <c r="C50" s="344" t="s">
        <v>222</v>
      </c>
      <c r="D50" s="345"/>
      <c r="E50" s="336" t="s">
        <v>223</v>
      </c>
      <c r="F50" s="337"/>
      <c r="G50" s="338"/>
    </row>
    <row r="51" spans="2:7" ht="129.75" customHeight="1" thickBot="1">
      <c r="B51" s="58" t="s">
        <v>55</v>
      </c>
      <c r="C51" s="344" t="s">
        <v>184</v>
      </c>
      <c r="D51" s="345"/>
      <c r="E51" s="336" t="s">
        <v>185</v>
      </c>
      <c r="F51" s="337"/>
      <c r="G51" s="338"/>
    </row>
    <row r="52" spans="2:7" ht="125.25" customHeight="1" thickBot="1">
      <c r="B52" s="58" t="s">
        <v>55</v>
      </c>
      <c r="C52" s="344" t="s">
        <v>224</v>
      </c>
      <c r="D52" s="345"/>
      <c r="E52" s="336" t="s">
        <v>225</v>
      </c>
      <c r="F52" s="337"/>
      <c r="G52" s="338"/>
    </row>
    <row r="53" spans="2:7" ht="72.75" customHeight="1" thickBot="1">
      <c r="B53" s="58" t="s">
        <v>55</v>
      </c>
      <c r="C53" s="344" t="s">
        <v>220</v>
      </c>
      <c r="D53" s="345"/>
      <c r="E53" s="336" t="s">
        <v>221</v>
      </c>
      <c r="F53" s="337"/>
      <c r="G53" s="338"/>
    </row>
    <row r="54" spans="2:7" ht="48.75" customHeight="1" thickBot="1">
      <c r="B54" s="58" t="s">
        <v>55</v>
      </c>
      <c r="C54" s="339" t="s">
        <v>226</v>
      </c>
      <c r="D54" s="340"/>
      <c r="E54" s="336" t="s">
        <v>227</v>
      </c>
      <c r="F54" s="337"/>
      <c r="G54" s="338"/>
    </row>
    <row r="55" spans="2:7" ht="48.75" customHeight="1" thickBot="1">
      <c r="B55" s="58" t="s">
        <v>55</v>
      </c>
      <c r="C55" s="339" t="s">
        <v>180</v>
      </c>
      <c r="D55" s="340"/>
      <c r="E55" s="336" t="s">
        <v>181</v>
      </c>
      <c r="F55" s="337"/>
      <c r="G55" s="338"/>
    </row>
    <row r="56" spans="2:7" ht="51" customHeight="1" thickBot="1">
      <c r="B56" s="58" t="s">
        <v>55</v>
      </c>
      <c r="C56" s="339" t="s">
        <v>182</v>
      </c>
      <c r="D56" s="340"/>
      <c r="E56" s="336" t="s">
        <v>183</v>
      </c>
      <c r="F56" s="337"/>
      <c r="G56" s="338"/>
    </row>
    <row r="57" spans="2:7" ht="63" customHeight="1" thickBot="1">
      <c r="B57" s="58" t="s">
        <v>55</v>
      </c>
      <c r="C57" s="324" t="s">
        <v>228</v>
      </c>
      <c r="D57" s="325"/>
      <c r="E57" s="341" t="s">
        <v>204</v>
      </c>
      <c r="F57" s="342"/>
      <c r="G57" s="343"/>
    </row>
    <row r="58" spans="2:7" ht="48.75" customHeight="1" thickBot="1">
      <c r="B58" s="58" t="s">
        <v>55</v>
      </c>
      <c r="C58" s="324" t="s">
        <v>229</v>
      </c>
      <c r="D58" s="325"/>
      <c r="E58" s="341" t="s">
        <v>230</v>
      </c>
      <c r="F58" s="342"/>
      <c r="G58" s="343"/>
    </row>
    <row r="59" spans="2:7" ht="152.25" customHeight="1" thickBot="1">
      <c r="B59" s="58" t="s">
        <v>55</v>
      </c>
      <c r="C59" s="324" t="s">
        <v>186</v>
      </c>
      <c r="D59" s="325"/>
      <c r="E59" s="324" t="s">
        <v>231</v>
      </c>
      <c r="F59" s="326"/>
      <c r="G59" s="327"/>
    </row>
    <row r="60" spans="2:7" ht="157.5" customHeight="1" thickBot="1">
      <c r="B60" s="58" t="s">
        <v>55</v>
      </c>
      <c r="C60" s="324" t="s">
        <v>187</v>
      </c>
      <c r="D60" s="325"/>
      <c r="E60" s="324" t="s">
        <v>188</v>
      </c>
      <c r="F60" s="326"/>
      <c r="G60" s="327"/>
    </row>
    <row r="61" spans="2:7" ht="155.25" customHeight="1" thickBot="1">
      <c r="B61" s="58" t="s">
        <v>55</v>
      </c>
      <c r="C61" s="324" t="s">
        <v>189</v>
      </c>
      <c r="D61" s="325"/>
      <c r="E61" s="324" t="s">
        <v>190</v>
      </c>
      <c r="F61" s="326"/>
      <c r="G61" s="327"/>
    </row>
    <row r="62" spans="2:7" ht="151.5" customHeight="1" thickBot="1">
      <c r="B62" s="58" t="s">
        <v>55</v>
      </c>
      <c r="C62" s="324" t="s">
        <v>191</v>
      </c>
      <c r="D62" s="325"/>
      <c r="E62" s="324" t="s">
        <v>192</v>
      </c>
      <c r="F62" s="326"/>
      <c r="G62" s="327"/>
    </row>
    <row r="63" spans="2:7" ht="99" customHeight="1" thickBot="1">
      <c r="B63" s="43" t="s">
        <v>55</v>
      </c>
      <c r="C63" s="324" t="s">
        <v>193</v>
      </c>
      <c r="D63" s="325"/>
      <c r="E63" s="341" t="s">
        <v>194</v>
      </c>
      <c r="F63" s="342"/>
      <c r="G63" s="343"/>
    </row>
    <row r="64" spans="2:7" ht="109.5" customHeight="1" thickBot="1">
      <c r="B64" s="43" t="s">
        <v>55</v>
      </c>
      <c r="C64" s="324" t="s">
        <v>195</v>
      </c>
      <c r="D64" s="325"/>
      <c r="E64" s="324" t="s">
        <v>196</v>
      </c>
      <c r="F64" s="326"/>
      <c r="G64" s="327"/>
    </row>
    <row r="65" spans="2:7" ht="123.75" customHeight="1" thickBot="1">
      <c r="B65" s="43" t="s">
        <v>55</v>
      </c>
      <c r="C65" s="324" t="s">
        <v>232</v>
      </c>
      <c r="D65" s="325"/>
      <c r="E65" s="324" t="s">
        <v>233</v>
      </c>
      <c r="F65" s="326"/>
      <c r="G65" s="327"/>
    </row>
    <row r="66" spans="2:7" ht="100.5" customHeight="1" thickBot="1">
      <c r="B66" s="43" t="s">
        <v>55</v>
      </c>
      <c r="C66" s="324" t="s">
        <v>234</v>
      </c>
      <c r="D66" s="325"/>
      <c r="E66" s="324" t="s">
        <v>235</v>
      </c>
      <c r="F66" s="326"/>
      <c r="G66" s="327"/>
    </row>
    <row r="67" spans="2:7" ht="94.5" customHeight="1" thickBot="1">
      <c r="B67" s="43" t="s">
        <v>55</v>
      </c>
      <c r="C67" s="324" t="s">
        <v>236</v>
      </c>
      <c r="D67" s="325"/>
      <c r="E67" s="324" t="s">
        <v>237</v>
      </c>
      <c r="F67" s="326"/>
      <c r="G67" s="327"/>
    </row>
    <row r="68" spans="2:7" ht="99.75" customHeight="1" thickBot="1">
      <c r="B68" s="43" t="s">
        <v>55</v>
      </c>
      <c r="C68" s="324" t="s">
        <v>238</v>
      </c>
      <c r="D68" s="325"/>
      <c r="E68" s="324" t="s">
        <v>239</v>
      </c>
      <c r="F68" s="326"/>
      <c r="G68" s="327"/>
    </row>
    <row r="69" spans="2:7" ht="92.25" customHeight="1" thickBot="1">
      <c r="B69" s="43" t="s">
        <v>55</v>
      </c>
      <c r="C69" s="328" t="s">
        <v>240</v>
      </c>
      <c r="D69" s="328"/>
      <c r="E69" s="324" t="s">
        <v>241</v>
      </c>
      <c r="F69" s="326"/>
      <c r="G69" s="327"/>
    </row>
    <row r="70" spans="2:7" ht="102" customHeight="1" thickBot="1">
      <c r="B70" s="43" t="s">
        <v>55</v>
      </c>
      <c r="C70" s="328" t="s">
        <v>242</v>
      </c>
      <c r="D70" s="328"/>
      <c r="E70" s="324" t="s">
        <v>243</v>
      </c>
      <c r="F70" s="326"/>
      <c r="G70" s="327"/>
    </row>
    <row r="71" spans="2:7" ht="66" customHeight="1" thickBot="1">
      <c r="B71" s="43" t="s">
        <v>55</v>
      </c>
      <c r="C71" s="328" t="s">
        <v>244</v>
      </c>
      <c r="D71" s="328"/>
      <c r="E71" s="324" t="s">
        <v>245</v>
      </c>
      <c r="F71" s="326"/>
      <c r="G71" s="327"/>
    </row>
    <row r="72" spans="2:7" ht="96.75" customHeight="1" thickBot="1">
      <c r="B72" s="43" t="s">
        <v>55</v>
      </c>
      <c r="C72" s="328" t="s">
        <v>199</v>
      </c>
      <c r="D72" s="328"/>
      <c r="E72" s="324" t="s">
        <v>200</v>
      </c>
      <c r="F72" s="326"/>
      <c r="G72" s="327"/>
    </row>
    <row r="73" spans="2:7" ht="96.75" customHeight="1" thickBot="1">
      <c r="B73" s="43" t="s">
        <v>55</v>
      </c>
      <c r="C73" s="328" t="s">
        <v>261</v>
      </c>
      <c r="D73" s="328"/>
      <c r="E73" s="324" t="s">
        <v>262</v>
      </c>
      <c r="F73" s="326"/>
      <c r="G73" s="327"/>
    </row>
    <row r="74" spans="2:7" ht="114" customHeight="1" thickBot="1">
      <c r="B74" s="43" t="s">
        <v>55</v>
      </c>
      <c r="C74" s="328" t="s">
        <v>246</v>
      </c>
      <c r="D74" s="328"/>
      <c r="E74" s="324" t="s">
        <v>247</v>
      </c>
      <c r="F74" s="326"/>
      <c r="G74" s="327"/>
    </row>
    <row r="75" spans="2:7" ht="76.5" customHeight="1" thickBot="1">
      <c r="B75" s="43" t="s">
        <v>55</v>
      </c>
      <c r="C75" s="328" t="s">
        <v>197</v>
      </c>
      <c r="D75" s="328"/>
      <c r="E75" s="324" t="s">
        <v>198</v>
      </c>
      <c r="F75" s="326"/>
      <c r="G75" s="327"/>
    </row>
    <row r="76" spans="2:7" ht="53.25" customHeight="1" thickBot="1">
      <c r="B76" s="43" t="s">
        <v>55</v>
      </c>
      <c r="C76" s="324" t="s">
        <v>176</v>
      </c>
      <c r="D76" s="325"/>
      <c r="E76" s="324" t="s">
        <v>177</v>
      </c>
      <c r="F76" s="326"/>
      <c r="G76" s="327"/>
    </row>
    <row r="77" spans="2:7" ht="51.75" customHeight="1" thickBot="1">
      <c r="B77" s="43" t="s">
        <v>55</v>
      </c>
      <c r="C77" s="324" t="s">
        <v>201</v>
      </c>
      <c r="D77" s="325"/>
      <c r="E77" s="324" t="s">
        <v>202</v>
      </c>
      <c r="F77" s="326"/>
      <c r="G77" s="327"/>
    </row>
    <row r="78" spans="2:7" ht="56.25" customHeight="1" thickBot="1">
      <c r="B78" s="43" t="s">
        <v>55</v>
      </c>
      <c r="C78" s="370" t="s">
        <v>248</v>
      </c>
      <c r="D78" s="371"/>
      <c r="E78" s="367" t="s">
        <v>249</v>
      </c>
      <c r="F78" s="368"/>
      <c r="G78" s="369"/>
    </row>
  </sheetData>
  <mergeCells count="144">
    <mergeCell ref="E14:G14"/>
    <mergeCell ref="C60:D60"/>
    <mergeCell ref="E60:G60"/>
    <mergeCell ref="C14:D14"/>
    <mergeCell ref="C66:D66"/>
    <mergeCell ref="E66:G66"/>
    <mergeCell ref="C67:D67"/>
    <mergeCell ref="E67:G67"/>
    <mergeCell ref="E29:G29"/>
    <mergeCell ref="C30:D30"/>
    <mergeCell ref="C62:D62"/>
    <mergeCell ref="E62:G62"/>
    <mergeCell ref="C46:D46"/>
    <mergeCell ref="E46:G46"/>
    <mergeCell ref="C53:D53"/>
    <mergeCell ref="E53:G53"/>
    <mergeCell ref="C47:D47"/>
    <mergeCell ref="E47:G47"/>
    <mergeCell ref="C49:D49"/>
    <mergeCell ref="E49:G49"/>
    <mergeCell ref="C50:D50"/>
    <mergeCell ref="E50:G50"/>
    <mergeCell ref="C38:D38"/>
    <mergeCell ref="E38:G38"/>
    <mergeCell ref="E15:G15"/>
    <mergeCell ref="C15:D15"/>
    <mergeCell ref="C17:D17"/>
    <mergeCell ref="E17:G17"/>
    <mergeCell ref="C61:D61"/>
    <mergeCell ref="E61:G61"/>
    <mergeCell ref="C54:D54"/>
    <mergeCell ref="E78:G78"/>
    <mergeCell ref="C78:D78"/>
    <mergeCell ref="C75:D75"/>
    <mergeCell ref="C20:D20"/>
    <mergeCell ref="E20:G20"/>
    <mergeCell ref="C23:D23"/>
    <mergeCell ref="E23:G23"/>
    <mergeCell ref="C36:D36"/>
    <mergeCell ref="E36:G36"/>
    <mergeCell ref="C37:D37"/>
    <mergeCell ref="E37:G37"/>
    <mergeCell ref="C31:D31"/>
    <mergeCell ref="E31:G31"/>
    <mergeCell ref="C32:D32"/>
    <mergeCell ref="E32:G32"/>
    <mergeCell ref="C44:D44"/>
    <mergeCell ref="E44:G44"/>
    <mergeCell ref="B2:G2"/>
    <mergeCell ref="B3:G3"/>
    <mergeCell ref="B4:G4"/>
    <mergeCell ref="B5:G5"/>
    <mergeCell ref="B9:C9"/>
    <mergeCell ref="D9:E9"/>
    <mergeCell ref="C12:D12"/>
    <mergeCell ref="E12:G12"/>
    <mergeCell ref="C13:D13"/>
    <mergeCell ref="E13:G13"/>
    <mergeCell ref="E10:G11"/>
    <mergeCell ref="C11:D11"/>
    <mergeCell ref="B10:D10"/>
    <mergeCell ref="B7:G7"/>
    <mergeCell ref="C19:D19"/>
    <mergeCell ref="E19:G19"/>
    <mergeCell ref="E18:G18"/>
    <mergeCell ref="C18:D18"/>
    <mergeCell ref="E21:G21"/>
    <mergeCell ref="C21:D21"/>
    <mergeCell ref="C28:D28"/>
    <mergeCell ref="C51:D51"/>
    <mergeCell ref="E48:G48"/>
    <mergeCell ref="C29:D29"/>
    <mergeCell ref="C45:D45"/>
    <mergeCell ref="E45:G45"/>
    <mergeCell ref="C48:D48"/>
    <mergeCell ref="E28:G28"/>
    <mergeCell ref="C43:D43"/>
    <mergeCell ref="E43:G43"/>
    <mergeCell ref="C39:D39"/>
    <mergeCell ref="E39:G39"/>
    <mergeCell ref="C41:D41"/>
    <mergeCell ref="E41:G41"/>
    <mergeCell ref="C40:D40"/>
    <mergeCell ref="E40:G40"/>
    <mergeCell ref="C42:D42"/>
    <mergeCell ref="E42:G42"/>
    <mergeCell ref="E27:G27"/>
    <mergeCell ref="C22:D22"/>
    <mergeCell ref="E22:G22"/>
    <mergeCell ref="C24:D24"/>
    <mergeCell ref="E24:G24"/>
    <mergeCell ref="C26:D26"/>
    <mergeCell ref="E26:G26"/>
    <mergeCell ref="C57:D57"/>
    <mergeCell ref="C63:D63"/>
    <mergeCell ref="E54:G54"/>
    <mergeCell ref="C55:D55"/>
    <mergeCell ref="E55:G55"/>
    <mergeCell ref="C56:D56"/>
    <mergeCell ref="E57:G57"/>
    <mergeCell ref="C58:D58"/>
    <mergeCell ref="E51:G51"/>
    <mergeCell ref="C52:D52"/>
    <mergeCell ref="E52:G52"/>
    <mergeCell ref="E56:G56"/>
    <mergeCell ref="E58:G58"/>
    <mergeCell ref="E59:G59"/>
    <mergeCell ref="E63:G63"/>
    <mergeCell ref="C35:D35"/>
    <mergeCell ref="E35:G35"/>
    <mergeCell ref="E16:G16"/>
    <mergeCell ref="C16:D16"/>
    <mergeCell ref="C77:D77"/>
    <mergeCell ref="E77:G77"/>
    <mergeCell ref="C71:D71"/>
    <mergeCell ref="E71:G71"/>
    <mergeCell ref="C72:D72"/>
    <mergeCell ref="E72:G72"/>
    <mergeCell ref="C74:D74"/>
    <mergeCell ref="E74:G74"/>
    <mergeCell ref="C73:D73"/>
    <mergeCell ref="E73:G73"/>
    <mergeCell ref="E30:G30"/>
    <mergeCell ref="C33:D33"/>
    <mergeCell ref="E33:G33"/>
    <mergeCell ref="C34:D34"/>
    <mergeCell ref="E34:G34"/>
    <mergeCell ref="C25:D25"/>
    <mergeCell ref="E75:G75"/>
    <mergeCell ref="C76:D76"/>
    <mergeCell ref="C59:D59"/>
    <mergeCell ref="E76:G76"/>
    <mergeCell ref="E25:G25"/>
    <mergeCell ref="C27:D27"/>
    <mergeCell ref="C64:D64"/>
    <mergeCell ref="E64:G64"/>
    <mergeCell ref="C68:D68"/>
    <mergeCell ref="E68:G68"/>
    <mergeCell ref="C69:D69"/>
    <mergeCell ref="E69:G69"/>
    <mergeCell ref="E70:G70"/>
    <mergeCell ref="C65:D65"/>
    <mergeCell ref="E65:G65"/>
    <mergeCell ref="C70:D70"/>
  </mergeCells>
  <pageMargins left="0" right="0" top="0.74803149606299213" bottom="0" header="0.31496062992125984" footer="0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15"/>
  <sheetViews>
    <sheetView workbookViewId="0">
      <selection activeCell="L7" sqref="L7"/>
    </sheetView>
  </sheetViews>
  <sheetFormatPr defaultRowHeight="12.75"/>
  <cols>
    <col min="1" max="1" width="5.42578125" customWidth="1"/>
    <col min="2" max="2" width="15.140625" customWidth="1"/>
    <col min="3" max="3" width="13.7109375" customWidth="1"/>
    <col min="4" max="4" width="15.7109375" customWidth="1"/>
    <col min="7" max="7" width="36.28515625" customWidth="1"/>
  </cols>
  <sheetData>
    <row r="1" spans="2:7" ht="15.75">
      <c r="B1" s="354" t="s">
        <v>265</v>
      </c>
      <c r="C1" s="354"/>
      <c r="D1" s="354"/>
      <c r="E1" s="354"/>
      <c r="F1" s="354"/>
      <c r="G1" s="354"/>
    </row>
    <row r="2" spans="2:7" ht="15.75">
      <c r="B2" s="354" t="s">
        <v>117</v>
      </c>
      <c r="C2" s="354"/>
      <c r="D2" s="354"/>
      <c r="E2" s="354"/>
      <c r="F2" s="354"/>
      <c r="G2" s="354"/>
    </row>
    <row r="3" spans="2:7" ht="15.75">
      <c r="B3" s="354" t="s">
        <v>59</v>
      </c>
      <c r="C3" s="354"/>
      <c r="D3" s="354"/>
      <c r="E3" s="354"/>
      <c r="F3" s="354"/>
      <c r="G3" s="354"/>
    </row>
    <row r="4" spans="2:7" ht="15.75">
      <c r="B4" s="354" t="s">
        <v>495</v>
      </c>
      <c r="C4" s="354"/>
      <c r="D4" s="354"/>
      <c r="E4" s="354"/>
      <c r="F4" s="354"/>
      <c r="G4" s="354"/>
    </row>
    <row r="5" spans="2:7" ht="77.25" customHeight="1">
      <c r="B5" s="383" t="s">
        <v>485</v>
      </c>
      <c r="C5" s="383"/>
      <c r="D5" s="383"/>
      <c r="E5" s="383"/>
      <c r="F5" s="383"/>
      <c r="G5" s="383"/>
    </row>
    <row r="6" spans="2:7" ht="23.25" customHeight="1"/>
    <row r="7" spans="2:7" ht="60.75" customHeight="1">
      <c r="B7" s="378" t="s">
        <v>353</v>
      </c>
      <c r="C7" s="378"/>
      <c r="D7" s="378"/>
      <c r="E7" s="380" t="s">
        <v>356</v>
      </c>
      <c r="F7" s="380"/>
      <c r="G7" s="380"/>
    </row>
    <row r="8" spans="2:7" ht="99" customHeight="1">
      <c r="B8" s="150" t="s">
        <v>354</v>
      </c>
      <c r="C8" s="379" t="s">
        <v>355</v>
      </c>
      <c r="D8" s="379"/>
      <c r="E8" s="379" t="s">
        <v>357</v>
      </c>
      <c r="F8" s="379"/>
      <c r="G8" s="379"/>
    </row>
    <row r="9" spans="2:7" ht="25.5" customHeight="1">
      <c r="B9" s="148">
        <v>1</v>
      </c>
      <c r="C9" s="381">
        <v>2</v>
      </c>
      <c r="D9" s="381"/>
      <c r="E9" s="381">
        <v>3</v>
      </c>
      <c r="F9" s="381"/>
      <c r="G9" s="381"/>
    </row>
    <row r="10" spans="2:7" ht="29.25" customHeight="1">
      <c r="B10" s="149" t="s">
        <v>55</v>
      </c>
      <c r="C10" s="381"/>
      <c r="D10" s="381"/>
      <c r="E10" s="382" t="s">
        <v>269</v>
      </c>
      <c r="F10" s="382"/>
      <c r="G10" s="382"/>
    </row>
    <row r="11" spans="2:7" ht="61.5" customHeight="1">
      <c r="B11" s="48" t="s">
        <v>55</v>
      </c>
      <c r="C11" s="374" t="s">
        <v>257</v>
      </c>
      <c r="D11" s="374"/>
      <c r="E11" s="375" t="s">
        <v>258</v>
      </c>
      <c r="F11" s="375"/>
      <c r="G11" s="375"/>
    </row>
    <row r="12" spans="2:7" ht="75.75" customHeight="1">
      <c r="B12" s="49" t="s">
        <v>55</v>
      </c>
      <c r="C12" s="376" t="s">
        <v>250</v>
      </c>
      <c r="D12" s="376"/>
      <c r="E12" s="373" t="s">
        <v>251</v>
      </c>
      <c r="F12" s="373"/>
      <c r="G12" s="373"/>
    </row>
    <row r="13" spans="2:7" ht="78.75" customHeight="1">
      <c r="B13" s="49" t="s">
        <v>55</v>
      </c>
      <c r="C13" s="377" t="s">
        <v>252</v>
      </c>
      <c r="D13" s="377"/>
      <c r="E13" s="373" t="s">
        <v>253</v>
      </c>
      <c r="F13" s="373"/>
      <c r="G13" s="373"/>
    </row>
    <row r="14" spans="2:7" ht="61.5" customHeight="1">
      <c r="B14" s="49" t="s">
        <v>55</v>
      </c>
      <c r="C14" s="372" t="s">
        <v>255</v>
      </c>
      <c r="D14" s="372"/>
      <c r="E14" s="373" t="s">
        <v>254</v>
      </c>
      <c r="F14" s="373"/>
      <c r="G14" s="373"/>
    </row>
    <row r="15" spans="2:7" ht="61.5" customHeight="1">
      <c r="B15" s="49" t="s">
        <v>55</v>
      </c>
      <c r="C15" s="372" t="s">
        <v>256</v>
      </c>
      <c r="D15" s="372"/>
      <c r="E15" s="373" t="s">
        <v>254</v>
      </c>
      <c r="F15" s="373"/>
      <c r="G15" s="373"/>
    </row>
  </sheetData>
  <mergeCells count="23">
    <mergeCell ref="B5:G5"/>
    <mergeCell ref="B1:G1"/>
    <mergeCell ref="B2:G2"/>
    <mergeCell ref="B3:G3"/>
    <mergeCell ref="B4:G4"/>
    <mergeCell ref="B7:D7"/>
    <mergeCell ref="C8:D8"/>
    <mergeCell ref="E7:G7"/>
    <mergeCell ref="E8:G8"/>
    <mergeCell ref="C10:D10"/>
    <mergeCell ref="E10:G10"/>
    <mergeCell ref="C9:D9"/>
    <mergeCell ref="E9:G9"/>
    <mergeCell ref="C14:D14"/>
    <mergeCell ref="E14:G14"/>
    <mergeCell ref="C15:D15"/>
    <mergeCell ref="E15:G15"/>
    <mergeCell ref="C11:D11"/>
    <mergeCell ref="E11:G11"/>
    <mergeCell ref="C12:D12"/>
    <mergeCell ref="E12:G12"/>
    <mergeCell ref="C13:D13"/>
    <mergeCell ref="E13:G13"/>
  </mergeCells>
  <pageMargins left="0" right="0" top="0" bottom="0" header="0.31496062992125984" footer="0.31496062992125984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J253"/>
  <sheetViews>
    <sheetView topLeftCell="A232" workbookViewId="0">
      <selection activeCell="B236" sqref="B236:B237"/>
    </sheetView>
  </sheetViews>
  <sheetFormatPr defaultRowHeight="12.75"/>
  <cols>
    <col min="2" max="2" width="33.42578125" customWidth="1"/>
    <col min="3" max="3" width="6" customWidth="1"/>
    <col min="4" max="4" width="6.28515625" customWidth="1"/>
    <col min="5" max="5" width="6.5703125" customWidth="1"/>
    <col min="6" max="6" width="15.7109375" customWidth="1"/>
    <col min="7" max="7" width="6.42578125" customWidth="1"/>
    <col min="8" max="8" width="16.7109375" customWidth="1"/>
    <col min="9" max="10" width="16.140625" customWidth="1"/>
  </cols>
  <sheetData>
    <row r="1" spans="2:10" ht="18.75">
      <c r="B1" s="316" t="s">
        <v>475</v>
      </c>
      <c r="C1" s="316"/>
      <c r="D1" s="316"/>
      <c r="E1" s="316"/>
      <c r="F1" s="316"/>
      <c r="G1" s="316"/>
      <c r="H1" s="316"/>
      <c r="I1" s="316"/>
      <c r="J1" s="316"/>
    </row>
    <row r="2" spans="2:10" ht="15.75">
      <c r="B2" s="317" t="s">
        <v>58</v>
      </c>
      <c r="C2" s="317"/>
      <c r="D2" s="317"/>
      <c r="E2" s="317"/>
      <c r="F2" s="317"/>
      <c r="G2" s="317"/>
      <c r="H2" s="317"/>
      <c r="I2" s="317"/>
      <c r="J2" s="317"/>
    </row>
    <row r="3" spans="2:10" ht="15.75">
      <c r="B3" s="317" t="s">
        <v>59</v>
      </c>
      <c r="C3" s="317"/>
      <c r="D3" s="317"/>
      <c r="E3" s="317"/>
      <c r="F3" s="317"/>
      <c r="G3" s="317"/>
      <c r="H3" s="317"/>
      <c r="I3" s="317"/>
      <c r="J3" s="317"/>
    </row>
    <row r="4" spans="2:10" ht="15.75">
      <c r="B4" s="317" t="s">
        <v>495</v>
      </c>
      <c r="C4" s="317"/>
      <c r="D4" s="317"/>
      <c r="E4" s="317"/>
      <c r="F4" s="317"/>
      <c r="G4" s="317"/>
      <c r="H4" s="317"/>
      <c r="I4" s="317"/>
      <c r="J4" s="317"/>
    </row>
    <row r="5" spans="2:10" ht="15.75">
      <c r="B5" s="16"/>
      <c r="C5" s="16"/>
    </row>
    <row r="6" spans="2:10" ht="18">
      <c r="B6" s="384" t="s">
        <v>60</v>
      </c>
      <c r="C6" s="384"/>
      <c r="D6" s="384"/>
      <c r="E6" s="384"/>
      <c r="F6" s="384"/>
      <c r="G6" s="384"/>
      <c r="H6" s="384"/>
    </row>
    <row r="7" spans="2:10" ht="64.5" customHeight="1">
      <c r="B7" s="318" t="s">
        <v>466</v>
      </c>
      <c r="C7" s="318"/>
      <c r="D7" s="318"/>
      <c r="E7" s="318"/>
      <c r="F7" s="318"/>
      <c r="G7" s="318"/>
      <c r="H7" s="318"/>
      <c r="I7" s="318"/>
      <c r="J7" s="318"/>
    </row>
    <row r="8" spans="2:10" ht="15.75">
      <c r="B8" s="317"/>
      <c r="C8" s="317"/>
      <c r="D8" s="317"/>
      <c r="E8" s="317"/>
      <c r="F8" s="317"/>
      <c r="G8" s="317"/>
      <c r="H8" s="317"/>
    </row>
    <row r="10" spans="2:10" ht="16.5" thickBot="1">
      <c r="B10" s="389" t="s">
        <v>61</v>
      </c>
      <c r="C10" s="389"/>
      <c r="D10" s="389"/>
      <c r="E10" s="389"/>
      <c r="F10" s="389"/>
      <c r="G10" s="389"/>
      <c r="H10" s="389"/>
    </row>
    <row r="11" spans="2:10" ht="15.75">
      <c r="B11" s="274" t="s">
        <v>62</v>
      </c>
      <c r="C11" s="390" t="s">
        <v>0</v>
      </c>
      <c r="D11" s="390" t="s">
        <v>1</v>
      </c>
      <c r="E11" s="390" t="s">
        <v>2</v>
      </c>
      <c r="F11" s="390" t="s">
        <v>3</v>
      </c>
      <c r="G11" s="390" t="s">
        <v>4</v>
      </c>
      <c r="H11" s="390" t="s">
        <v>382</v>
      </c>
      <c r="I11" s="390" t="s">
        <v>440</v>
      </c>
      <c r="J11" s="390" t="s">
        <v>464</v>
      </c>
    </row>
    <row r="12" spans="2:10" ht="16.5" thickBot="1">
      <c r="B12" s="21" t="s">
        <v>63</v>
      </c>
      <c r="C12" s="394"/>
      <c r="D12" s="391"/>
      <c r="E12" s="391"/>
      <c r="F12" s="391"/>
      <c r="G12" s="391"/>
      <c r="H12" s="391"/>
      <c r="I12" s="391"/>
      <c r="J12" s="391"/>
    </row>
    <row r="13" spans="2:10" ht="16.5" thickBot="1">
      <c r="B13" s="21">
        <v>1</v>
      </c>
      <c r="C13" s="5"/>
      <c r="D13" s="1">
        <v>2</v>
      </c>
      <c r="E13" s="1">
        <v>3</v>
      </c>
      <c r="F13" s="1">
        <v>4</v>
      </c>
      <c r="G13" s="1">
        <v>5</v>
      </c>
      <c r="H13" s="1">
        <v>6</v>
      </c>
      <c r="I13" s="234"/>
      <c r="J13" s="234"/>
    </row>
    <row r="14" spans="2:10" ht="16.5" thickBot="1">
      <c r="B14" s="169"/>
      <c r="C14" s="292" t="s">
        <v>55</v>
      </c>
      <c r="D14" s="78"/>
      <c r="E14" s="78"/>
      <c r="F14" s="78"/>
      <c r="G14" s="78"/>
      <c r="H14" s="161">
        <f>SUM(H15+H62+H66+H71+H87+H93+H186+H213+H226+H237+H241+H246)</f>
        <v>1023173.7807500002</v>
      </c>
      <c r="I14" s="161">
        <f>SUM(I15+I62+I66+I71+I87+I93+I186+I213+I226+I237+I241+I246)</f>
        <v>1007798.0029099999</v>
      </c>
      <c r="J14" s="161">
        <f>SUM(J15+J62+J66+J71+J87+J93+J186+J213+J226+J237+J241+J246)</f>
        <v>952800.26005000004</v>
      </c>
    </row>
    <row r="15" spans="2:10" ht="30.75" thickBot="1">
      <c r="B15" s="275" t="s">
        <v>5</v>
      </c>
      <c r="C15" s="292" t="s">
        <v>55</v>
      </c>
      <c r="D15" s="91" t="s">
        <v>50</v>
      </c>
      <c r="E15" s="92"/>
      <c r="F15" s="93"/>
      <c r="G15" s="93"/>
      <c r="H15" s="178">
        <f>SUM(H17+H22+H35+H39+H46+H48)</f>
        <v>51424.078959999999</v>
      </c>
      <c r="I15" s="94">
        <f>SUM(I16+I22+I39+I46+I48+I35)</f>
        <v>32890.378960000002</v>
      </c>
      <c r="J15" s="94">
        <f>SUM(J16+J22+J39+J46+J48+J35)</f>
        <v>31390.578959999999</v>
      </c>
    </row>
    <row r="16" spans="2:10" ht="39" thickBot="1">
      <c r="B16" s="276" t="s">
        <v>64</v>
      </c>
      <c r="C16" s="292" t="s">
        <v>55</v>
      </c>
      <c r="D16" s="91" t="s">
        <v>50</v>
      </c>
      <c r="E16" s="96" t="s">
        <v>56</v>
      </c>
      <c r="F16" s="93"/>
      <c r="G16" s="93"/>
      <c r="H16" s="78">
        <f>SUM(H20:H21)</f>
        <v>2487</v>
      </c>
      <c r="I16" s="78">
        <f t="shared" ref="I16:J16" si="0">SUM(I20:I21)</f>
        <v>2487</v>
      </c>
      <c r="J16" s="78">
        <f t="shared" si="0"/>
        <v>2487</v>
      </c>
    </row>
    <row r="17" spans="2:10" ht="48" thickBot="1">
      <c r="B17" s="19" t="s">
        <v>65</v>
      </c>
      <c r="C17" s="293" t="s">
        <v>55</v>
      </c>
      <c r="D17" s="24" t="s">
        <v>50</v>
      </c>
      <c r="E17" s="24" t="s">
        <v>56</v>
      </c>
      <c r="F17" s="264">
        <v>88</v>
      </c>
      <c r="G17" s="25"/>
      <c r="H17" s="2">
        <f>SUM(H20:H21)</f>
        <v>2487</v>
      </c>
      <c r="I17" s="2">
        <f t="shared" ref="I17:J17" si="1">SUM(I20:I21)</f>
        <v>2487</v>
      </c>
      <c r="J17" s="2">
        <f t="shared" si="1"/>
        <v>2487</v>
      </c>
    </row>
    <row r="18" spans="2:10" ht="29.25" thickBot="1">
      <c r="B18" s="277" t="s">
        <v>6</v>
      </c>
      <c r="C18" s="292" t="s">
        <v>55</v>
      </c>
      <c r="D18" s="91" t="s">
        <v>50</v>
      </c>
      <c r="E18" s="96" t="s">
        <v>56</v>
      </c>
      <c r="F18" s="88" t="s">
        <v>66</v>
      </c>
      <c r="G18" s="93"/>
      <c r="H18" s="82">
        <f>SUM(H20:H21)</f>
        <v>2487</v>
      </c>
      <c r="I18" s="82">
        <f t="shared" ref="I18:J18" si="2">SUM(I20:I21)</f>
        <v>2487</v>
      </c>
      <c r="J18" s="82">
        <f t="shared" si="2"/>
        <v>2487</v>
      </c>
    </row>
    <row r="19" spans="2:10" ht="45.75" thickBot="1">
      <c r="B19" s="80" t="s">
        <v>67</v>
      </c>
      <c r="C19" s="293" t="s">
        <v>55</v>
      </c>
      <c r="D19" s="24" t="s">
        <v>50</v>
      </c>
      <c r="E19" s="24" t="s">
        <v>56</v>
      </c>
      <c r="F19" s="264" t="s">
        <v>68</v>
      </c>
      <c r="G19" s="25"/>
      <c r="H19" s="2">
        <f>SUM(H20:H21)</f>
        <v>2487</v>
      </c>
      <c r="I19" s="2">
        <f t="shared" ref="I19:J19" si="3">SUM(I20:I21)</f>
        <v>2487</v>
      </c>
      <c r="J19" s="2">
        <f t="shared" si="3"/>
        <v>2487</v>
      </c>
    </row>
    <row r="20" spans="2:10" ht="45.75" thickBot="1">
      <c r="B20" s="80" t="s">
        <v>326</v>
      </c>
      <c r="C20" s="293" t="s">
        <v>55</v>
      </c>
      <c r="D20" s="24" t="s">
        <v>50</v>
      </c>
      <c r="E20" s="24" t="s">
        <v>56</v>
      </c>
      <c r="F20" s="264" t="s">
        <v>68</v>
      </c>
      <c r="G20" s="264">
        <v>121</v>
      </c>
      <c r="H20" s="2">
        <v>1910</v>
      </c>
      <c r="I20" s="2">
        <v>1910</v>
      </c>
      <c r="J20" s="2">
        <v>1910</v>
      </c>
    </row>
    <row r="21" spans="2:10" ht="60.75" thickBot="1">
      <c r="B21" s="80" t="s">
        <v>327</v>
      </c>
      <c r="C21" s="293" t="s">
        <v>55</v>
      </c>
      <c r="D21" s="24" t="s">
        <v>50</v>
      </c>
      <c r="E21" s="24" t="s">
        <v>56</v>
      </c>
      <c r="F21" s="264" t="s">
        <v>68</v>
      </c>
      <c r="G21" s="264">
        <v>129</v>
      </c>
      <c r="H21" s="2">
        <v>577</v>
      </c>
      <c r="I21" s="2">
        <v>577</v>
      </c>
      <c r="J21" s="2">
        <v>577</v>
      </c>
    </row>
    <row r="22" spans="2:10" ht="26.25" thickBot="1">
      <c r="B22" s="276" t="s">
        <v>9</v>
      </c>
      <c r="C22" s="292" t="s">
        <v>55</v>
      </c>
      <c r="D22" s="91" t="s">
        <v>50</v>
      </c>
      <c r="E22" s="91" t="s">
        <v>47</v>
      </c>
      <c r="F22" s="93"/>
      <c r="G22" s="93"/>
      <c r="H22" s="107">
        <f>SUM(H23+H30)</f>
        <v>26931</v>
      </c>
      <c r="I22" s="107">
        <f>SUM(I23+I30)</f>
        <v>26931</v>
      </c>
      <c r="J22" s="107">
        <f>SUM(J23+J30)</f>
        <v>26931</v>
      </c>
    </row>
    <row r="23" spans="2:10" ht="32.25" thickBot="1">
      <c r="B23" s="99" t="s">
        <v>69</v>
      </c>
      <c r="C23" s="292" t="s">
        <v>55</v>
      </c>
      <c r="D23" s="91" t="s">
        <v>50</v>
      </c>
      <c r="E23" s="91" t="s">
        <v>47</v>
      </c>
      <c r="F23" s="100" t="s">
        <v>70</v>
      </c>
      <c r="G23" s="101"/>
      <c r="H23" s="107">
        <f>SUM(H25:H29)</f>
        <v>26105</v>
      </c>
      <c r="I23" s="107">
        <f>SUM(I25:I29)</f>
        <v>26105</v>
      </c>
      <c r="J23" s="107">
        <f>SUM(J25:J29)</f>
        <v>26105</v>
      </c>
    </row>
    <row r="24" spans="2:10" ht="45.75" thickBot="1">
      <c r="B24" s="80" t="s">
        <v>67</v>
      </c>
      <c r="C24" s="293" t="s">
        <v>55</v>
      </c>
      <c r="D24" s="24" t="s">
        <v>50</v>
      </c>
      <c r="E24" s="24" t="s">
        <v>47</v>
      </c>
      <c r="F24" s="264" t="s">
        <v>71</v>
      </c>
      <c r="G24" s="25"/>
      <c r="H24" s="35">
        <f>SUM(H25:H29)</f>
        <v>26105</v>
      </c>
      <c r="I24" s="35">
        <f>SUM(I25:I29)</f>
        <v>26105</v>
      </c>
      <c r="J24" s="35">
        <f>SUM(J25:J29)</f>
        <v>26105</v>
      </c>
    </row>
    <row r="25" spans="2:10" ht="60.75" thickBot="1">
      <c r="B25" s="80" t="s">
        <v>72</v>
      </c>
      <c r="C25" s="293" t="s">
        <v>55</v>
      </c>
      <c r="D25" s="24" t="s">
        <v>50</v>
      </c>
      <c r="E25" s="24" t="s">
        <v>47</v>
      </c>
      <c r="F25" s="264" t="s">
        <v>71</v>
      </c>
      <c r="G25" s="264">
        <v>121</v>
      </c>
      <c r="H25" s="35">
        <v>17083</v>
      </c>
      <c r="I25" s="35">
        <v>17083</v>
      </c>
      <c r="J25" s="35">
        <v>17083</v>
      </c>
    </row>
    <row r="26" spans="2:10" ht="45.75" thickBot="1">
      <c r="B26" s="80" t="s">
        <v>328</v>
      </c>
      <c r="C26" s="293" t="s">
        <v>55</v>
      </c>
      <c r="D26" s="24" t="s">
        <v>50</v>
      </c>
      <c r="E26" s="24" t="s">
        <v>47</v>
      </c>
      <c r="F26" s="264" t="s">
        <v>71</v>
      </c>
      <c r="G26" s="264">
        <v>129</v>
      </c>
      <c r="H26" s="35">
        <v>5159</v>
      </c>
      <c r="I26" s="35">
        <v>5159</v>
      </c>
      <c r="J26" s="35">
        <v>5159</v>
      </c>
    </row>
    <row r="27" spans="2:10" ht="30.75" thickBot="1">
      <c r="B27" s="80" t="s">
        <v>10</v>
      </c>
      <c r="C27" s="293" t="s">
        <v>55</v>
      </c>
      <c r="D27" s="24" t="s">
        <v>50</v>
      </c>
      <c r="E27" s="24" t="s">
        <v>47</v>
      </c>
      <c r="F27" s="264" t="s">
        <v>71</v>
      </c>
      <c r="G27" s="264">
        <v>244</v>
      </c>
      <c r="H27" s="35">
        <v>2855</v>
      </c>
      <c r="I27" s="35">
        <v>2855</v>
      </c>
      <c r="J27" s="35">
        <v>2855</v>
      </c>
    </row>
    <row r="28" spans="2:10" ht="32.25" thickBot="1">
      <c r="B28" s="19" t="s">
        <v>350</v>
      </c>
      <c r="C28" s="293" t="s">
        <v>55</v>
      </c>
      <c r="D28" s="24" t="s">
        <v>50</v>
      </c>
      <c r="E28" s="24" t="s">
        <v>47</v>
      </c>
      <c r="F28" s="264" t="s">
        <v>71</v>
      </c>
      <c r="G28" s="264">
        <v>247</v>
      </c>
      <c r="H28" s="35">
        <v>667</v>
      </c>
      <c r="I28" s="35">
        <v>667</v>
      </c>
      <c r="J28" s="35">
        <v>667</v>
      </c>
    </row>
    <row r="29" spans="2:10" ht="32.25" thickBot="1">
      <c r="B29" s="4" t="s">
        <v>34</v>
      </c>
      <c r="C29" s="293" t="s">
        <v>55</v>
      </c>
      <c r="D29" s="24" t="s">
        <v>50</v>
      </c>
      <c r="E29" s="24" t="s">
        <v>47</v>
      </c>
      <c r="F29" s="264" t="s">
        <v>71</v>
      </c>
      <c r="G29" s="264">
        <v>850</v>
      </c>
      <c r="H29" s="35">
        <v>341</v>
      </c>
      <c r="I29" s="35">
        <v>341</v>
      </c>
      <c r="J29" s="35">
        <v>341</v>
      </c>
    </row>
    <row r="30" spans="2:10" ht="48" thickBot="1">
      <c r="B30" s="273" t="s">
        <v>73</v>
      </c>
      <c r="C30" s="292" t="s">
        <v>55</v>
      </c>
      <c r="D30" s="91" t="s">
        <v>50</v>
      </c>
      <c r="E30" s="91" t="s">
        <v>47</v>
      </c>
      <c r="F30" s="100">
        <v>57</v>
      </c>
      <c r="G30" s="101"/>
      <c r="H30" s="107">
        <v>826</v>
      </c>
      <c r="I30" s="107">
        <v>826</v>
      </c>
      <c r="J30" s="107">
        <v>826</v>
      </c>
    </row>
    <row r="31" spans="2:10" ht="95.25" thickBot="1">
      <c r="B31" s="273" t="s">
        <v>74</v>
      </c>
      <c r="C31" s="292" t="s">
        <v>55</v>
      </c>
      <c r="D31" s="91" t="s">
        <v>50</v>
      </c>
      <c r="E31" s="91" t="s">
        <v>47</v>
      </c>
      <c r="F31" s="78" t="s">
        <v>486</v>
      </c>
      <c r="G31" s="93"/>
      <c r="H31" s="107">
        <f>SUM(H32:H34)</f>
        <v>826</v>
      </c>
      <c r="I31" s="107">
        <f>SUM(I32:I34)</f>
        <v>826</v>
      </c>
      <c r="J31" s="107">
        <f>SUM(J32:J34)</f>
        <v>826</v>
      </c>
    </row>
    <row r="32" spans="2:10" ht="63.75" thickBot="1">
      <c r="B32" s="19" t="s">
        <v>11</v>
      </c>
      <c r="C32" s="293" t="s">
        <v>55</v>
      </c>
      <c r="D32" s="24" t="s">
        <v>50</v>
      </c>
      <c r="E32" s="24" t="s">
        <v>47</v>
      </c>
      <c r="F32" s="13" t="s">
        <v>486</v>
      </c>
      <c r="G32" s="264">
        <v>121</v>
      </c>
      <c r="H32" s="35">
        <v>577</v>
      </c>
      <c r="I32" s="35">
        <v>577</v>
      </c>
      <c r="J32" s="35">
        <v>577</v>
      </c>
    </row>
    <row r="33" spans="2:10" ht="79.5" thickBot="1">
      <c r="B33" s="19" t="s">
        <v>8</v>
      </c>
      <c r="C33" s="293" t="s">
        <v>55</v>
      </c>
      <c r="D33" s="24" t="s">
        <v>50</v>
      </c>
      <c r="E33" s="24" t="s">
        <v>47</v>
      </c>
      <c r="F33" s="13" t="s">
        <v>486</v>
      </c>
      <c r="G33" s="264">
        <v>129</v>
      </c>
      <c r="H33" s="35">
        <v>174</v>
      </c>
      <c r="I33" s="35">
        <v>174</v>
      </c>
      <c r="J33" s="35">
        <v>174</v>
      </c>
    </row>
    <row r="34" spans="2:10" ht="30.75" thickBot="1">
      <c r="B34" s="80" t="s">
        <v>10</v>
      </c>
      <c r="C34" s="293" t="s">
        <v>55</v>
      </c>
      <c r="D34" s="24" t="s">
        <v>50</v>
      </c>
      <c r="E34" s="24" t="s">
        <v>47</v>
      </c>
      <c r="F34" s="13" t="s">
        <v>486</v>
      </c>
      <c r="G34" s="20">
        <v>244</v>
      </c>
      <c r="H34" s="196">
        <v>75</v>
      </c>
      <c r="I34" s="196">
        <v>75</v>
      </c>
      <c r="J34" s="196">
        <v>75</v>
      </c>
    </row>
    <row r="35" spans="2:10" ht="16.5" thickBot="1">
      <c r="B35" s="278" t="s">
        <v>214</v>
      </c>
      <c r="C35" s="292" t="s">
        <v>55</v>
      </c>
      <c r="D35" s="91" t="s">
        <v>50</v>
      </c>
      <c r="E35" s="91" t="s">
        <v>48</v>
      </c>
      <c r="F35" s="88"/>
      <c r="G35" s="88"/>
      <c r="H35" s="195">
        <v>36.5</v>
      </c>
      <c r="I35" s="195">
        <v>2.8</v>
      </c>
      <c r="J35" s="195">
        <v>3</v>
      </c>
    </row>
    <row r="36" spans="2:10" ht="48" thickBot="1">
      <c r="B36" s="192" t="s">
        <v>73</v>
      </c>
      <c r="C36" s="293" t="s">
        <v>55</v>
      </c>
      <c r="D36" s="24" t="s">
        <v>50</v>
      </c>
      <c r="E36" s="24" t="s">
        <v>48</v>
      </c>
      <c r="F36" s="264">
        <v>57</v>
      </c>
      <c r="G36" s="264"/>
      <c r="H36" s="112">
        <v>36.5</v>
      </c>
      <c r="I36" s="112">
        <v>2.8</v>
      </c>
      <c r="J36" s="112">
        <v>3</v>
      </c>
    </row>
    <row r="37" spans="2:10" ht="111" thickBot="1">
      <c r="B37" s="279" t="s">
        <v>215</v>
      </c>
      <c r="C37" s="293" t="s">
        <v>55</v>
      </c>
      <c r="D37" s="24" t="s">
        <v>50</v>
      </c>
      <c r="E37" s="24" t="s">
        <v>48</v>
      </c>
      <c r="F37" s="264" t="s">
        <v>501</v>
      </c>
      <c r="G37" s="264"/>
      <c r="H37" s="112">
        <v>36.5</v>
      </c>
      <c r="I37" s="112">
        <v>2.8</v>
      </c>
      <c r="J37" s="112">
        <v>3</v>
      </c>
    </row>
    <row r="38" spans="2:10" ht="48" thickBot="1">
      <c r="B38" s="192" t="s">
        <v>10</v>
      </c>
      <c r="C38" s="293" t="s">
        <v>55</v>
      </c>
      <c r="D38" s="24" t="s">
        <v>50</v>
      </c>
      <c r="E38" s="24" t="s">
        <v>48</v>
      </c>
      <c r="F38" s="304" t="s">
        <v>501</v>
      </c>
      <c r="G38" s="264">
        <v>244</v>
      </c>
      <c r="H38" s="112">
        <v>36.5</v>
      </c>
      <c r="I38" s="112">
        <v>2.8</v>
      </c>
      <c r="J38" s="112">
        <v>3</v>
      </c>
    </row>
    <row r="39" spans="2:10" ht="48" thickBot="1">
      <c r="B39" s="273" t="s">
        <v>76</v>
      </c>
      <c r="C39" s="292" t="s">
        <v>55</v>
      </c>
      <c r="D39" s="91" t="s">
        <v>50</v>
      </c>
      <c r="E39" s="91" t="s">
        <v>54</v>
      </c>
      <c r="F39" s="93"/>
      <c r="G39" s="93"/>
      <c r="H39" s="78">
        <f>SUM(H43:H45)</f>
        <v>1144</v>
      </c>
      <c r="I39" s="78">
        <f t="shared" ref="I39:J39" si="4">SUM(I43:I45)</f>
        <v>1144</v>
      </c>
      <c r="J39" s="78">
        <f t="shared" si="4"/>
        <v>1144</v>
      </c>
    </row>
    <row r="40" spans="2:10" ht="32.25" thickBot="1">
      <c r="B40" s="273" t="s">
        <v>12</v>
      </c>
      <c r="C40" s="292" t="s">
        <v>55</v>
      </c>
      <c r="D40" s="91" t="s">
        <v>50</v>
      </c>
      <c r="E40" s="91" t="s">
        <v>54</v>
      </c>
      <c r="F40" s="100">
        <v>93</v>
      </c>
      <c r="G40" s="101"/>
      <c r="H40" s="78">
        <f>SUM(H43:H45)</f>
        <v>1144</v>
      </c>
      <c r="I40" s="78">
        <f t="shared" ref="I40:J40" si="5">SUM(I43:I45)</f>
        <v>1144</v>
      </c>
      <c r="J40" s="78">
        <f t="shared" si="5"/>
        <v>1144</v>
      </c>
    </row>
    <row r="41" spans="2:10" ht="32.25" thickBot="1">
      <c r="B41" s="4" t="s">
        <v>77</v>
      </c>
      <c r="C41" s="293" t="s">
        <v>55</v>
      </c>
      <c r="D41" s="24" t="s">
        <v>50</v>
      </c>
      <c r="E41" s="24" t="s">
        <v>54</v>
      </c>
      <c r="F41" s="264" t="s">
        <v>78</v>
      </c>
      <c r="G41" s="25"/>
      <c r="H41" s="2">
        <f>SUM(H43:H45)</f>
        <v>1144</v>
      </c>
      <c r="I41" s="2">
        <f t="shared" ref="I41:J41" si="6">SUM(I43:I45)</f>
        <v>1144</v>
      </c>
      <c r="J41" s="2">
        <f t="shared" si="6"/>
        <v>1144</v>
      </c>
    </row>
    <row r="42" spans="2:10" ht="48" thickBot="1">
      <c r="B42" s="19" t="s">
        <v>67</v>
      </c>
      <c r="C42" s="293" t="s">
        <v>55</v>
      </c>
      <c r="D42" s="24" t="s">
        <v>50</v>
      </c>
      <c r="E42" s="24" t="s">
        <v>54</v>
      </c>
      <c r="F42" s="264" t="s">
        <v>79</v>
      </c>
      <c r="G42" s="25"/>
      <c r="H42" s="2">
        <f>SUM(H43:H45)</f>
        <v>1144</v>
      </c>
      <c r="I42" s="2">
        <f t="shared" ref="I42:J42" si="7">SUM(I43:I45)</f>
        <v>1144</v>
      </c>
      <c r="J42" s="2">
        <f t="shared" si="7"/>
        <v>1144</v>
      </c>
    </row>
    <row r="43" spans="2:10" ht="63.75" thickBot="1">
      <c r="B43" s="19" t="s">
        <v>7</v>
      </c>
      <c r="C43" s="293" t="s">
        <v>55</v>
      </c>
      <c r="D43" s="24" t="s">
        <v>50</v>
      </c>
      <c r="E43" s="24" t="s">
        <v>54</v>
      </c>
      <c r="F43" s="264" t="s">
        <v>79</v>
      </c>
      <c r="G43" s="264">
        <v>121</v>
      </c>
      <c r="H43" s="2">
        <v>863</v>
      </c>
      <c r="I43" s="2">
        <v>863</v>
      </c>
      <c r="J43" s="2">
        <v>863</v>
      </c>
    </row>
    <row r="44" spans="2:10" ht="79.5" thickBot="1">
      <c r="B44" s="19" t="s">
        <v>8</v>
      </c>
      <c r="C44" s="293" t="s">
        <v>55</v>
      </c>
      <c r="D44" s="24" t="s">
        <v>50</v>
      </c>
      <c r="E44" s="24" t="s">
        <v>54</v>
      </c>
      <c r="F44" s="264" t="s">
        <v>79</v>
      </c>
      <c r="G44" s="264">
        <v>129</v>
      </c>
      <c r="H44" s="2">
        <v>261</v>
      </c>
      <c r="I44" s="2">
        <v>261</v>
      </c>
      <c r="J44" s="2">
        <v>261</v>
      </c>
    </row>
    <row r="45" spans="2:10" ht="53.25" customHeight="1" thickBot="1">
      <c r="B45" s="192" t="s">
        <v>10</v>
      </c>
      <c r="C45" s="293" t="s">
        <v>55</v>
      </c>
      <c r="D45" s="24" t="s">
        <v>50</v>
      </c>
      <c r="E45" s="24" t="s">
        <v>54</v>
      </c>
      <c r="F45" s="264" t="s">
        <v>79</v>
      </c>
      <c r="G45" s="264">
        <v>244</v>
      </c>
      <c r="H45" s="2">
        <v>20</v>
      </c>
      <c r="I45" s="2">
        <v>20</v>
      </c>
      <c r="J45" s="2">
        <v>20</v>
      </c>
    </row>
    <row r="46" spans="2:10" ht="26.25" customHeight="1" thickBot="1">
      <c r="B46" s="311" t="s">
        <v>206</v>
      </c>
      <c r="C46" s="312"/>
      <c r="D46" s="91" t="s">
        <v>50</v>
      </c>
      <c r="E46" s="91" t="s">
        <v>266</v>
      </c>
      <c r="F46" s="88"/>
      <c r="G46" s="88"/>
      <c r="H46" s="78">
        <v>7000</v>
      </c>
      <c r="I46" s="82"/>
      <c r="J46" s="82"/>
    </row>
    <row r="47" spans="2:10" ht="27" customHeight="1" thickBot="1">
      <c r="B47" s="4" t="s">
        <v>268</v>
      </c>
      <c r="C47" s="288"/>
      <c r="D47" s="26" t="s">
        <v>50</v>
      </c>
      <c r="E47" s="26" t="s">
        <v>266</v>
      </c>
      <c r="F47" s="264" t="s">
        <v>267</v>
      </c>
      <c r="G47" s="264">
        <v>870</v>
      </c>
      <c r="H47" s="2">
        <v>7000</v>
      </c>
      <c r="I47" s="2"/>
      <c r="J47" s="2"/>
    </row>
    <row r="48" spans="2:10" ht="32.25" thickBot="1">
      <c r="B48" s="273" t="s">
        <v>13</v>
      </c>
      <c r="C48" s="292" t="s">
        <v>55</v>
      </c>
      <c r="D48" s="91" t="s">
        <v>50</v>
      </c>
      <c r="E48" s="91">
        <v>13</v>
      </c>
      <c r="F48" s="93"/>
      <c r="G48" s="93"/>
      <c r="H48" s="84">
        <f>SUM(H53+H59+H57+H51+H49)</f>
        <v>13825.578959999999</v>
      </c>
      <c r="I48" s="84">
        <f t="shared" ref="I48:J48" si="8">SUM(I53+I59+I57+I51+I49)</f>
        <v>2325.5789600000003</v>
      </c>
      <c r="J48" s="84">
        <f t="shared" si="8"/>
        <v>825.57895999999994</v>
      </c>
    </row>
    <row r="49" spans="2:10" ht="16.5" thickBot="1">
      <c r="B49" s="169" t="s">
        <v>460</v>
      </c>
      <c r="C49" s="292" t="s">
        <v>55</v>
      </c>
      <c r="D49" s="96" t="s">
        <v>50</v>
      </c>
      <c r="E49" s="96" t="s">
        <v>272</v>
      </c>
      <c r="F49" s="78" t="s">
        <v>461</v>
      </c>
      <c r="G49" s="78"/>
      <c r="H49" s="84">
        <v>86.778959999999998</v>
      </c>
      <c r="I49" s="84">
        <v>86.778959999999998</v>
      </c>
      <c r="J49" s="84">
        <v>86.778959999999998</v>
      </c>
    </row>
    <row r="50" spans="2:10" ht="48" thickBot="1">
      <c r="B50" s="19" t="s">
        <v>85</v>
      </c>
      <c r="C50" s="293" t="s">
        <v>55</v>
      </c>
      <c r="D50" s="118" t="s">
        <v>50</v>
      </c>
      <c r="E50" s="118" t="s">
        <v>272</v>
      </c>
      <c r="F50" s="13" t="s">
        <v>461</v>
      </c>
      <c r="G50" s="13">
        <v>244</v>
      </c>
      <c r="H50" s="15">
        <v>86.778959999999998</v>
      </c>
      <c r="I50" s="15">
        <v>86.778959999999998</v>
      </c>
      <c r="J50" s="15">
        <v>86.778959999999998</v>
      </c>
    </row>
    <row r="51" spans="2:10" ht="16.5" thickBot="1">
      <c r="B51" s="280" t="s">
        <v>332</v>
      </c>
      <c r="C51" s="293" t="s">
        <v>55</v>
      </c>
      <c r="D51" s="118" t="s">
        <v>50</v>
      </c>
      <c r="E51" s="118" t="s">
        <v>272</v>
      </c>
      <c r="F51" s="264" t="s">
        <v>331</v>
      </c>
      <c r="G51" s="119"/>
      <c r="H51" s="15">
        <v>2000</v>
      </c>
      <c r="I51" s="15">
        <v>2000</v>
      </c>
      <c r="J51" s="15">
        <v>500</v>
      </c>
    </row>
    <row r="52" spans="2:10" ht="32.25" thickBot="1">
      <c r="B52" s="11" t="s">
        <v>31</v>
      </c>
      <c r="C52" s="293" t="s">
        <v>55</v>
      </c>
      <c r="D52" s="118" t="s">
        <v>50</v>
      </c>
      <c r="E52" s="118" t="s">
        <v>272</v>
      </c>
      <c r="F52" s="264" t="s">
        <v>331</v>
      </c>
      <c r="G52" s="119">
        <v>611</v>
      </c>
      <c r="H52" s="15">
        <v>2000</v>
      </c>
      <c r="I52" s="15">
        <v>2000</v>
      </c>
      <c r="J52" s="15">
        <v>500</v>
      </c>
    </row>
    <row r="53" spans="2:10" ht="79.5" hidden="1" thickBot="1">
      <c r="B53" s="273" t="s">
        <v>325</v>
      </c>
      <c r="C53" s="292" t="s">
        <v>55</v>
      </c>
      <c r="D53" s="91" t="s">
        <v>50</v>
      </c>
      <c r="E53" s="91">
        <v>13</v>
      </c>
      <c r="F53" s="82">
        <v>42</v>
      </c>
      <c r="G53" s="93"/>
      <c r="H53" s="84"/>
      <c r="I53" s="84"/>
      <c r="J53" s="84"/>
    </row>
    <row r="54" spans="2:10" ht="48" hidden="1" thickBot="1">
      <c r="B54" s="11" t="s">
        <v>270</v>
      </c>
      <c r="C54" s="293" t="s">
        <v>55</v>
      </c>
      <c r="D54" s="24" t="s">
        <v>50</v>
      </c>
      <c r="E54" s="24">
        <v>13</v>
      </c>
      <c r="F54" s="2" t="s">
        <v>274</v>
      </c>
      <c r="G54" s="25"/>
      <c r="H54" s="2"/>
      <c r="I54" s="2"/>
      <c r="J54" s="2"/>
    </row>
    <row r="55" spans="2:10" ht="63.75" hidden="1" thickBot="1">
      <c r="B55" s="11" t="s">
        <v>271</v>
      </c>
      <c r="C55" s="293" t="s">
        <v>55</v>
      </c>
      <c r="D55" s="24" t="s">
        <v>50</v>
      </c>
      <c r="E55" s="24">
        <v>13</v>
      </c>
      <c r="F55" s="2" t="s">
        <v>273</v>
      </c>
      <c r="G55" s="25"/>
      <c r="H55" s="2"/>
      <c r="I55" s="2"/>
      <c r="J55" s="2"/>
    </row>
    <row r="56" spans="2:10" ht="48" hidden="1" thickBot="1">
      <c r="B56" s="11" t="s">
        <v>10</v>
      </c>
      <c r="C56" s="293" t="s">
        <v>55</v>
      </c>
      <c r="D56" s="24" t="s">
        <v>50</v>
      </c>
      <c r="E56" s="24">
        <v>13</v>
      </c>
      <c r="F56" s="2" t="s">
        <v>273</v>
      </c>
      <c r="G56" s="2">
        <v>244</v>
      </c>
      <c r="H56" s="2"/>
      <c r="I56" s="2"/>
      <c r="J56" s="2"/>
    </row>
    <row r="57" spans="2:10" ht="32.25" thickBot="1">
      <c r="B57" s="281" t="s">
        <v>320</v>
      </c>
      <c r="C57" s="293" t="s">
        <v>55</v>
      </c>
      <c r="D57" s="6" t="s">
        <v>50</v>
      </c>
      <c r="E57" s="6" t="s">
        <v>272</v>
      </c>
      <c r="F57" s="1" t="s">
        <v>71</v>
      </c>
      <c r="G57" s="1"/>
      <c r="H57" s="1">
        <v>11500</v>
      </c>
      <c r="I57" s="1"/>
      <c r="J57" s="1"/>
    </row>
    <row r="58" spans="2:10" ht="48" thickBot="1">
      <c r="B58" s="19" t="s">
        <v>85</v>
      </c>
      <c r="C58" s="293" t="s">
        <v>55</v>
      </c>
      <c r="D58" s="24" t="s">
        <v>50</v>
      </c>
      <c r="E58" s="24" t="s">
        <v>272</v>
      </c>
      <c r="F58" s="2" t="s">
        <v>71</v>
      </c>
      <c r="G58" s="2">
        <v>244</v>
      </c>
      <c r="H58" s="2">
        <v>11500</v>
      </c>
      <c r="I58" s="2"/>
      <c r="J58" s="2"/>
    </row>
    <row r="59" spans="2:10" ht="16.5" thickBot="1">
      <c r="B59" s="168" t="s">
        <v>14</v>
      </c>
      <c r="C59" s="292" t="s">
        <v>55</v>
      </c>
      <c r="D59" s="91" t="s">
        <v>50</v>
      </c>
      <c r="E59" s="102">
        <v>13</v>
      </c>
      <c r="F59" s="88">
        <v>99</v>
      </c>
      <c r="G59" s="93"/>
      <c r="H59" s="84">
        <v>238.8</v>
      </c>
      <c r="I59" s="84">
        <v>238.8</v>
      </c>
      <c r="J59" s="84">
        <v>238.8</v>
      </c>
    </row>
    <row r="60" spans="2:10" ht="205.5" thickBot="1">
      <c r="B60" s="282" t="s">
        <v>15</v>
      </c>
      <c r="C60" s="293" t="s">
        <v>55</v>
      </c>
      <c r="D60" s="24" t="s">
        <v>50</v>
      </c>
      <c r="E60" s="24">
        <v>13</v>
      </c>
      <c r="F60" s="264" t="s">
        <v>86</v>
      </c>
      <c r="G60" s="25"/>
      <c r="H60" s="2">
        <v>238.8</v>
      </c>
      <c r="I60" s="2">
        <v>238.8</v>
      </c>
      <c r="J60" s="2">
        <v>238.8</v>
      </c>
    </row>
    <row r="61" spans="2:10" ht="48" thickBot="1">
      <c r="B61" s="19" t="s">
        <v>85</v>
      </c>
      <c r="C61" s="293" t="s">
        <v>55</v>
      </c>
      <c r="D61" s="24" t="s">
        <v>50</v>
      </c>
      <c r="E61" s="24">
        <v>13</v>
      </c>
      <c r="F61" s="264" t="s">
        <v>86</v>
      </c>
      <c r="G61" s="264">
        <v>244</v>
      </c>
      <c r="H61" s="2">
        <v>238.8</v>
      </c>
      <c r="I61" s="2">
        <v>238.8</v>
      </c>
      <c r="J61" s="2">
        <v>238.8</v>
      </c>
    </row>
    <row r="62" spans="2:10" ht="32.25" thickBot="1">
      <c r="B62" s="273" t="s">
        <v>210</v>
      </c>
      <c r="C62" s="292" t="s">
        <v>55</v>
      </c>
      <c r="D62" s="91" t="s">
        <v>56</v>
      </c>
      <c r="E62" s="102"/>
      <c r="F62" s="88"/>
      <c r="G62" s="88"/>
      <c r="H62" s="84">
        <v>3836.4</v>
      </c>
      <c r="I62" s="84">
        <v>4331</v>
      </c>
      <c r="J62" s="84">
        <v>5483.6</v>
      </c>
    </row>
    <row r="63" spans="2:10" ht="32.25" thickBot="1">
      <c r="B63" s="19" t="s">
        <v>211</v>
      </c>
      <c r="C63" s="293" t="s">
        <v>55</v>
      </c>
      <c r="D63" s="24" t="s">
        <v>56</v>
      </c>
      <c r="E63" s="24" t="s">
        <v>51</v>
      </c>
      <c r="F63" s="264"/>
      <c r="G63" s="264"/>
      <c r="H63" s="2">
        <v>3836.4</v>
      </c>
      <c r="I63" s="2">
        <v>4331</v>
      </c>
      <c r="J63" s="2">
        <v>5483.6</v>
      </c>
    </row>
    <row r="64" spans="2:10" ht="63.75" thickBot="1">
      <c r="B64" s="19" t="s">
        <v>45</v>
      </c>
      <c r="C64" s="293" t="s">
        <v>55</v>
      </c>
      <c r="D64" s="24" t="s">
        <v>56</v>
      </c>
      <c r="E64" s="24" t="s">
        <v>51</v>
      </c>
      <c r="F64" s="264" t="s">
        <v>403</v>
      </c>
      <c r="G64" s="264"/>
      <c r="H64" s="2">
        <v>3836.4</v>
      </c>
      <c r="I64" s="2">
        <v>4331</v>
      </c>
      <c r="J64" s="2">
        <v>5483.6</v>
      </c>
    </row>
    <row r="65" spans="2:10" ht="16.5" thickBot="1">
      <c r="B65" s="19" t="s">
        <v>209</v>
      </c>
      <c r="C65" s="293" t="s">
        <v>55</v>
      </c>
      <c r="D65" s="24" t="s">
        <v>56</v>
      </c>
      <c r="E65" s="24" t="s">
        <v>51</v>
      </c>
      <c r="F65" s="264" t="s">
        <v>403</v>
      </c>
      <c r="G65" s="264">
        <v>530</v>
      </c>
      <c r="H65" s="2">
        <v>3836.4</v>
      </c>
      <c r="I65" s="2">
        <v>4331</v>
      </c>
      <c r="J65" s="2">
        <v>5483.6</v>
      </c>
    </row>
    <row r="66" spans="2:10" ht="63.75" thickBot="1">
      <c r="B66" s="273" t="s">
        <v>16</v>
      </c>
      <c r="C66" s="292" t="s">
        <v>55</v>
      </c>
      <c r="D66" s="85" t="s">
        <v>51</v>
      </c>
      <c r="E66" s="92"/>
      <c r="F66" s="93"/>
      <c r="G66" s="93"/>
      <c r="H66" s="84">
        <f>SUM(H67)</f>
        <v>5545</v>
      </c>
      <c r="I66" s="84">
        <f t="shared" ref="I66:J66" si="9">SUM(I67)</f>
        <v>4006</v>
      </c>
      <c r="J66" s="84">
        <f t="shared" si="9"/>
        <v>4006</v>
      </c>
    </row>
    <row r="67" spans="2:10" ht="79.5" thickBot="1">
      <c r="B67" s="273" t="s">
        <v>35</v>
      </c>
      <c r="C67" s="289"/>
      <c r="D67" s="91" t="s">
        <v>51</v>
      </c>
      <c r="E67" s="91" t="s">
        <v>116</v>
      </c>
      <c r="F67" s="93"/>
      <c r="G67" s="93"/>
      <c r="H67" s="84">
        <f>SUM(H68:H70)</f>
        <v>5545</v>
      </c>
      <c r="I67" s="84">
        <f>SUM(I68:I70)</f>
        <v>4006</v>
      </c>
      <c r="J67" s="84">
        <f>SUM(J68:J70)</f>
        <v>4006</v>
      </c>
    </row>
    <row r="68" spans="2:10" ht="63.75" thickBot="1">
      <c r="B68" s="19" t="s">
        <v>21</v>
      </c>
      <c r="C68" s="293" t="s">
        <v>55</v>
      </c>
      <c r="D68" s="62" t="s">
        <v>51</v>
      </c>
      <c r="E68" s="62" t="s">
        <v>116</v>
      </c>
      <c r="F68" s="264" t="s">
        <v>87</v>
      </c>
      <c r="G68" s="264">
        <v>111</v>
      </c>
      <c r="H68" s="2">
        <v>4083</v>
      </c>
      <c r="I68" s="2">
        <v>3000</v>
      </c>
      <c r="J68" s="2">
        <v>3000</v>
      </c>
    </row>
    <row r="69" spans="2:10" ht="79.5" thickBot="1">
      <c r="B69" s="19" t="s">
        <v>8</v>
      </c>
      <c r="C69" s="293" t="s">
        <v>55</v>
      </c>
      <c r="D69" s="62" t="s">
        <v>51</v>
      </c>
      <c r="E69" s="62" t="s">
        <v>116</v>
      </c>
      <c r="F69" s="264" t="s">
        <v>87</v>
      </c>
      <c r="G69" s="264">
        <v>119</v>
      </c>
      <c r="H69" s="2">
        <v>1233</v>
      </c>
      <c r="I69" s="2">
        <v>906</v>
      </c>
      <c r="J69" s="2">
        <v>906</v>
      </c>
    </row>
    <row r="70" spans="2:10" ht="48" thickBot="1">
      <c r="B70" s="19" t="s">
        <v>85</v>
      </c>
      <c r="C70" s="293" t="s">
        <v>55</v>
      </c>
      <c r="D70" s="62" t="s">
        <v>51</v>
      </c>
      <c r="E70" s="62" t="s">
        <v>116</v>
      </c>
      <c r="F70" s="264" t="s">
        <v>87</v>
      </c>
      <c r="G70" s="264">
        <v>244</v>
      </c>
      <c r="H70" s="2">
        <v>229</v>
      </c>
      <c r="I70" s="2">
        <v>100</v>
      </c>
      <c r="J70" s="2">
        <v>100</v>
      </c>
    </row>
    <row r="71" spans="2:10" ht="32.25" thickBot="1">
      <c r="B71" s="273" t="s">
        <v>17</v>
      </c>
      <c r="C71" s="289"/>
      <c r="D71" s="91" t="s">
        <v>47</v>
      </c>
      <c r="E71" s="92"/>
      <c r="F71" s="93"/>
      <c r="G71" s="93"/>
      <c r="H71" s="84">
        <f>SUM(H72+H78+H83)</f>
        <v>40992.942649999997</v>
      </c>
      <c r="I71" s="84">
        <f t="shared" ref="I71:J71" si="10">SUM(I72+I78+I83)</f>
        <v>45403.45145</v>
      </c>
      <c r="J71" s="84">
        <f t="shared" si="10"/>
        <v>46371.425009999999</v>
      </c>
    </row>
    <row r="72" spans="2:10" ht="32.25" thickBot="1">
      <c r="B72" s="169" t="s">
        <v>36</v>
      </c>
      <c r="C72" s="290"/>
      <c r="D72" s="96" t="s">
        <v>47</v>
      </c>
      <c r="E72" s="96" t="s">
        <v>48</v>
      </c>
      <c r="F72" s="93"/>
      <c r="G72" s="93"/>
      <c r="H72" s="78">
        <f>SUM(H74:H77)</f>
        <v>2762</v>
      </c>
      <c r="I72" s="78">
        <f t="shared" ref="I72:J72" si="11">SUM(I74:I77)</f>
        <v>2762</v>
      </c>
      <c r="J72" s="78">
        <f t="shared" si="11"/>
        <v>2762</v>
      </c>
    </row>
    <row r="73" spans="2:10" ht="63.75" thickBot="1">
      <c r="B73" s="19" t="s">
        <v>88</v>
      </c>
      <c r="C73" s="293" t="s">
        <v>55</v>
      </c>
      <c r="D73" s="24" t="s">
        <v>47</v>
      </c>
      <c r="E73" s="24" t="s">
        <v>48</v>
      </c>
      <c r="F73" s="264" t="s">
        <v>400</v>
      </c>
      <c r="G73" s="25"/>
      <c r="H73" s="2">
        <f>SUM(H74:H77)</f>
        <v>2762</v>
      </c>
      <c r="I73" s="2">
        <f t="shared" ref="I73:J73" si="12">SUM(I74:I77)</f>
        <v>2762</v>
      </c>
      <c r="J73" s="2">
        <f t="shared" si="12"/>
        <v>2762</v>
      </c>
    </row>
    <row r="74" spans="2:10" ht="63.75" thickBot="1">
      <c r="B74" s="19" t="s">
        <v>72</v>
      </c>
      <c r="C74" s="293" t="s">
        <v>55</v>
      </c>
      <c r="D74" s="24" t="s">
        <v>47</v>
      </c>
      <c r="E74" s="24" t="s">
        <v>48</v>
      </c>
      <c r="F74" s="264" t="s">
        <v>400</v>
      </c>
      <c r="G74" s="264">
        <v>121</v>
      </c>
      <c r="H74" s="2">
        <v>1842</v>
      </c>
      <c r="I74" s="2">
        <v>1842</v>
      </c>
      <c r="J74" s="2">
        <v>1842</v>
      </c>
    </row>
    <row r="75" spans="2:10" ht="79.5" thickBot="1">
      <c r="B75" s="19" t="s">
        <v>8</v>
      </c>
      <c r="C75" s="293" t="s">
        <v>55</v>
      </c>
      <c r="D75" s="24" t="s">
        <v>47</v>
      </c>
      <c r="E75" s="24" t="s">
        <v>48</v>
      </c>
      <c r="F75" s="264" t="s">
        <v>400</v>
      </c>
      <c r="G75" s="264">
        <v>129</v>
      </c>
      <c r="H75" s="2">
        <v>556</v>
      </c>
      <c r="I75" s="2">
        <v>556</v>
      </c>
      <c r="J75" s="2">
        <v>556</v>
      </c>
    </row>
    <row r="76" spans="2:10" ht="48" thickBot="1">
      <c r="B76" s="18" t="s">
        <v>85</v>
      </c>
      <c r="C76" s="293" t="s">
        <v>55</v>
      </c>
      <c r="D76" s="268" t="s">
        <v>47</v>
      </c>
      <c r="E76" s="268" t="s">
        <v>48</v>
      </c>
      <c r="F76" s="264" t="s">
        <v>400</v>
      </c>
      <c r="G76" s="267">
        <v>244</v>
      </c>
      <c r="H76" s="303">
        <v>361</v>
      </c>
      <c r="I76" s="303">
        <v>361</v>
      </c>
      <c r="J76" s="303">
        <v>361</v>
      </c>
    </row>
    <row r="77" spans="2:10" ht="32.25" thickBot="1">
      <c r="B77" s="283" t="s">
        <v>34</v>
      </c>
      <c r="C77" s="293" t="s">
        <v>55</v>
      </c>
      <c r="D77" s="23" t="s">
        <v>47</v>
      </c>
      <c r="E77" s="23" t="s">
        <v>48</v>
      </c>
      <c r="F77" s="264" t="s">
        <v>400</v>
      </c>
      <c r="G77" s="20">
        <v>850</v>
      </c>
      <c r="H77" s="22">
        <v>3</v>
      </c>
      <c r="I77" s="22">
        <v>3</v>
      </c>
      <c r="J77" s="22">
        <v>3</v>
      </c>
    </row>
    <row r="78" spans="2:10" ht="16.5" thickBot="1">
      <c r="B78" s="273" t="s">
        <v>208</v>
      </c>
      <c r="C78" s="292" t="s">
        <v>55</v>
      </c>
      <c r="D78" s="91" t="s">
        <v>47</v>
      </c>
      <c r="E78" s="91" t="s">
        <v>52</v>
      </c>
      <c r="F78" s="103"/>
      <c r="G78" s="103"/>
      <c r="H78" s="84">
        <f>SUM(H79+H81)</f>
        <v>36846.954259999999</v>
      </c>
      <c r="I78" s="84">
        <f t="shared" ref="I78:J78" si="13">SUM(I79+I81)</f>
        <v>42317.563540000003</v>
      </c>
      <c r="J78" s="84">
        <f t="shared" si="13"/>
        <v>43286.334300000002</v>
      </c>
    </row>
    <row r="79" spans="2:10" ht="16.5" thickBot="1">
      <c r="B79" s="169" t="s">
        <v>209</v>
      </c>
      <c r="C79" s="292" t="s">
        <v>55</v>
      </c>
      <c r="D79" s="96" t="s">
        <v>47</v>
      </c>
      <c r="E79" s="96" t="s">
        <v>52</v>
      </c>
      <c r="F79" s="100" t="s">
        <v>401</v>
      </c>
      <c r="G79" s="100"/>
      <c r="H79" s="78">
        <v>18889.2</v>
      </c>
      <c r="I79" s="82">
        <v>22140.3</v>
      </c>
      <c r="J79" s="82">
        <v>23094.6</v>
      </c>
    </row>
    <row r="80" spans="2:10" ht="32.25" thickBot="1">
      <c r="B80" s="4" t="s">
        <v>288</v>
      </c>
      <c r="C80" s="288"/>
      <c r="D80" s="24" t="s">
        <v>47</v>
      </c>
      <c r="E80" s="24" t="s">
        <v>52</v>
      </c>
      <c r="F80" s="89" t="s">
        <v>401</v>
      </c>
      <c r="G80" s="264">
        <v>540</v>
      </c>
      <c r="H80" s="2">
        <v>18889.2</v>
      </c>
      <c r="I80" s="2">
        <v>22140.3</v>
      </c>
      <c r="J80" s="2">
        <v>23094.6</v>
      </c>
    </row>
    <row r="81" spans="2:10" ht="48" thickBot="1">
      <c r="B81" s="273" t="s">
        <v>364</v>
      </c>
      <c r="C81" s="292" t="s">
        <v>55</v>
      </c>
      <c r="D81" s="102" t="s">
        <v>47</v>
      </c>
      <c r="E81" s="102" t="s">
        <v>52</v>
      </c>
      <c r="F81" s="88" t="s">
        <v>402</v>
      </c>
      <c r="G81" s="88"/>
      <c r="H81" s="82">
        <v>17957.754260000002</v>
      </c>
      <c r="I81" s="82">
        <v>20177.26354</v>
      </c>
      <c r="J81" s="82">
        <v>20191.7343</v>
      </c>
    </row>
    <row r="82" spans="2:10" ht="32.25" thickBot="1">
      <c r="B82" s="4" t="s">
        <v>288</v>
      </c>
      <c r="C82" s="293" t="s">
        <v>55</v>
      </c>
      <c r="D82" s="24" t="s">
        <v>47</v>
      </c>
      <c r="E82" s="24" t="s">
        <v>52</v>
      </c>
      <c r="F82" s="264" t="s">
        <v>402</v>
      </c>
      <c r="G82" s="264">
        <v>540</v>
      </c>
      <c r="H82" s="2">
        <v>17957.754260000002</v>
      </c>
      <c r="I82" s="2">
        <v>20177.26354</v>
      </c>
      <c r="J82" s="2">
        <v>20191.7343</v>
      </c>
    </row>
    <row r="83" spans="2:10" ht="32.25" thickBot="1">
      <c r="B83" s="169" t="s">
        <v>321</v>
      </c>
      <c r="C83" s="292" t="s">
        <v>55</v>
      </c>
      <c r="D83" s="102" t="s">
        <v>47</v>
      </c>
      <c r="E83" s="102" t="s">
        <v>322</v>
      </c>
      <c r="F83" s="88"/>
      <c r="G83" s="88"/>
      <c r="H83" s="78">
        <f>SUM(H84+H86)</f>
        <v>1383.9883900000002</v>
      </c>
      <c r="I83" s="78">
        <f t="shared" ref="I83:J83" si="14">SUM(I84+I86)</f>
        <v>323.88790999999998</v>
      </c>
      <c r="J83" s="78">
        <f t="shared" si="14"/>
        <v>323.09071</v>
      </c>
    </row>
    <row r="84" spans="2:10" ht="32.25" thickBot="1">
      <c r="B84" s="169" t="s">
        <v>446</v>
      </c>
      <c r="C84" s="292" t="s">
        <v>55</v>
      </c>
      <c r="D84" s="102" t="s">
        <v>47</v>
      </c>
      <c r="E84" s="102" t="s">
        <v>322</v>
      </c>
      <c r="F84" s="88" t="s">
        <v>445</v>
      </c>
      <c r="G84" s="88"/>
      <c r="H84" s="78">
        <v>84.39</v>
      </c>
      <c r="I84" s="78">
        <v>24.294779999999999</v>
      </c>
      <c r="J84" s="78">
        <v>22.029669999999999</v>
      </c>
    </row>
    <row r="85" spans="2:10" ht="32.25" thickBot="1">
      <c r="B85" s="4" t="s">
        <v>288</v>
      </c>
      <c r="C85" s="293" t="s">
        <v>55</v>
      </c>
      <c r="D85" s="104" t="s">
        <v>47</v>
      </c>
      <c r="E85" s="104" t="s">
        <v>322</v>
      </c>
      <c r="F85" s="89" t="s">
        <v>445</v>
      </c>
      <c r="G85" s="89">
        <v>540</v>
      </c>
      <c r="H85" s="10">
        <v>84.39</v>
      </c>
      <c r="I85" s="10">
        <v>24.294779999999999</v>
      </c>
      <c r="J85" s="10">
        <v>22.029669999999999</v>
      </c>
    </row>
    <row r="86" spans="2:10" ht="111" thickBot="1">
      <c r="B86" s="4" t="s">
        <v>323</v>
      </c>
      <c r="C86" s="293" t="s">
        <v>55</v>
      </c>
      <c r="D86" s="24" t="s">
        <v>47</v>
      </c>
      <c r="E86" s="24" t="s">
        <v>322</v>
      </c>
      <c r="F86" s="264" t="s">
        <v>329</v>
      </c>
      <c r="G86" s="264">
        <v>245</v>
      </c>
      <c r="H86" s="1">
        <v>1299.5983900000001</v>
      </c>
      <c r="I86" s="1">
        <v>299.59312999999997</v>
      </c>
      <c r="J86" s="1">
        <v>301.06103999999999</v>
      </c>
    </row>
    <row r="87" spans="2:10" ht="48" thickBot="1">
      <c r="B87" s="273" t="s">
        <v>18</v>
      </c>
      <c r="C87" s="292" t="s">
        <v>55</v>
      </c>
      <c r="D87" s="91" t="s">
        <v>48</v>
      </c>
      <c r="E87" s="92"/>
      <c r="F87" s="93"/>
      <c r="G87" s="93"/>
      <c r="H87" s="84">
        <f>SUM(H88+H90)</f>
        <v>9503.9141</v>
      </c>
      <c r="I87" s="84">
        <f t="shared" ref="I87:J87" si="15">SUM(I88+I90)</f>
        <v>7703.9620000000004</v>
      </c>
      <c r="J87" s="84">
        <f t="shared" si="15"/>
        <v>10477.950000000001</v>
      </c>
    </row>
    <row r="88" spans="2:10" ht="32.25" thickBot="1">
      <c r="B88" s="273" t="s">
        <v>324</v>
      </c>
      <c r="C88" s="292" t="s">
        <v>55</v>
      </c>
      <c r="D88" s="96" t="s">
        <v>48</v>
      </c>
      <c r="E88" s="75" t="s">
        <v>51</v>
      </c>
      <c r="F88" s="78" t="s">
        <v>497</v>
      </c>
      <c r="G88" s="101"/>
      <c r="H88" s="78">
        <v>9503.9141</v>
      </c>
      <c r="I88" s="78">
        <v>7703.9620000000004</v>
      </c>
      <c r="J88" s="78">
        <v>10477.950000000001</v>
      </c>
    </row>
    <row r="89" spans="2:10" ht="69" customHeight="1" thickBot="1">
      <c r="B89" s="4" t="s">
        <v>289</v>
      </c>
      <c r="C89" s="293" t="s">
        <v>55</v>
      </c>
      <c r="D89" s="104" t="s">
        <v>48</v>
      </c>
      <c r="E89" s="105" t="s">
        <v>51</v>
      </c>
      <c r="F89" s="13" t="s">
        <v>497</v>
      </c>
      <c r="G89" s="13">
        <v>244</v>
      </c>
      <c r="H89" s="13">
        <v>9503.9141</v>
      </c>
      <c r="I89" s="13">
        <v>7703.9620000000004</v>
      </c>
      <c r="J89" s="13">
        <v>10477.950000000001</v>
      </c>
    </row>
    <row r="90" spans="2:10" ht="16.5" hidden="1" thickBot="1">
      <c r="B90" s="168" t="s">
        <v>212</v>
      </c>
      <c r="C90" s="292" t="s">
        <v>55</v>
      </c>
      <c r="D90" s="96" t="s">
        <v>48</v>
      </c>
      <c r="E90" s="96" t="s">
        <v>51</v>
      </c>
      <c r="F90" s="78"/>
      <c r="G90" s="78"/>
      <c r="H90" s="82"/>
      <c r="I90" s="82"/>
      <c r="J90" s="82"/>
    </row>
    <row r="91" spans="2:10" ht="16.5" hidden="1" thickBot="1">
      <c r="B91" s="4" t="s">
        <v>209</v>
      </c>
      <c r="C91" s="293" t="s">
        <v>55</v>
      </c>
      <c r="D91" s="24" t="s">
        <v>48</v>
      </c>
      <c r="E91" s="24" t="s">
        <v>51</v>
      </c>
      <c r="F91" s="2" t="s">
        <v>89</v>
      </c>
      <c r="G91" s="2"/>
      <c r="H91" s="2"/>
      <c r="I91" s="2"/>
      <c r="J91" s="2"/>
    </row>
    <row r="92" spans="2:10" ht="32.25" hidden="1" thickBot="1">
      <c r="B92" s="4" t="s">
        <v>288</v>
      </c>
      <c r="C92" s="293" t="s">
        <v>55</v>
      </c>
      <c r="D92" s="24" t="s">
        <v>48</v>
      </c>
      <c r="E92" s="24" t="s">
        <v>51</v>
      </c>
      <c r="F92" s="2" t="s">
        <v>89</v>
      </c>
      <c r="G92" s="2">
        <v>540</v>
      </c>
      <c r="H92" s="2"/>
      <c r="I92" s="2"/>
      <c r="J92" s="2"/>
    </row>
    <row r="93" spans="2:10" ht="22.5" customHeight="1" thickBot="1">
      <c r="B93" s="273" t="s">
        <v>19</v>
      </c>
      <c r="C93" s="292" t="s">
        <v>55</v>
      </c>
      <c r="D93" s="91" t="s">
        <v>49</v>
      </c>
      <c r="E93" s="92"/>
      <c r="F93" s="93"/>
      <c r="G93" s="93"/>
      <c r="H93" s="178">
        <f>SUM(H94+H107+H158+H137+H163)</f>
        <v>781335.54504000011</v>
      </c>
      <c r="I93" s="178">
        <f>SUM(I94+I107+I158+I137+I163)</f>
        <v>802979.51049999997</v>
      </c>
      <c r="J93" s="178">
        <f>SUM(J94+J107+J158+J137+J163)</f>
        <v>741086.00608000008</v>
      </c>
    </row>
    <row r="94" spans="2:10" ht="16.5" thickBot="1">
      <c r="B94" s="168" t="s">
        <v>37</v>
      </c>
      <c r="C94" s="292" t="s">
        <v>55</v>
      </c>
      <c r="D94" s="91" t="s">
        <v>49</v>
      </c>
      <c r="E94" s="91" t="s">
        <v>50</v>
      </c>
      <c r="F94" s="93"/>
      <c r="G94" s="93"/>
      <c r="H94" s="76">
        <f>SUM(H97+H101)</f>
        <v>194938</v>
      </c>
      <c r="I94" s="76">
        <f t="shared" ref="I94:J94" si="16">SUM(I97+I101)</f>
        <v>189984.1</v>
      </c>
      <c r="J94" s="76">
        <f t="shared" si="16"/>
        <v>175947.1</v>
      </c>
    </row>
    <row r="95" spans="2:10" ht="63.75" thickBot="1">
      <c r="B95" s="99" t="s">
        <v>90</v>
      </c>
      <c r="C95" s="292" t="s">
        <v>55</v>
      </c>
      <c r="D95" s="96" t="s">
        <v>49</v>
      </c>
      <c r="E95" s="96" t="s">
        <v>50</v>
      </c>
      <c r="F95" s="100">
        <v>19</v>
      </c>
      <c r="G95" s="93"/>
      <c r="H95" s="78">
        <f>SUM(H98:H100)</f>
        <v>120067</v>
      </c>
      <c r="I95" s="78">
        <f t="shared" ref="I95:J95" si="17">SUM(I98:I100)</f>
        <v>120067</v>
      </c>
      <c r="J95" s="78">
        <f t="shared" si="17"/>
        <v>120067</v>
      </c>
    </row>
    <row r="96" spans="2:10" ht="48" thickBot="1">
      <c r="B96" s="19" t="s">
        <v>91</v>
      </c>
      <c r="C96" s="293" t="s">
        <v>55</v>
      </c>
      <c r="D96" s="24" t="s">
        <v>49</v>
      </c>
      <c r="E96" s="24" t="s">
        <v>50</v>
      </c>
      <c r="F96" s="264" t="s">
        <v>404</v>
      </c>
      <c r="G96" s="25"/>
      <c r="H96" s="2">
        <f>SUM(H98:H100)</f>
        <v>120067</v>
      </c>
      <c r="I96" s="2">
        <f t="shared" ref="I96:J96" si="18">SUM(I98:I100)</f>
        <v>120067</v>
      </c>
      <c r="J96" s="2">
        <f t="shared" si="18"/>
        <v>120067</v>
      </c>
    </row>
    <row r="97" spans="2:10" ht="221.25" thickBot="1">
      <c r="B97" s="19" t="s">
        <v>92</v>
      </c>
      <c r="C97" s="293" t="s">
        <v>55</v>
      </c>
      <c r="D97" s="24" t="s">
        <v>49</v>
      </c>
      <c r="E97" s="24" t="s">
        <v>50</v>
      </c>
      <c r="F97" s="264" t="s">
        <v>405</v>
      </c>
      <c r="G97" s="25"/>
      <c r="H97" s="2">
        <f>SUM(H98:H100)</f>
        <v>120067</v>
      </c>
      <c r="I97" s="2">
        <f t="shared" ref="I97:J97" si="19">SUM(I98:I100)</f>
        <v>120067</v>
      </c>
      <c r="J97" s="2">
        <f t="shared" si="19"/>
        <v>120067</v>
      </c>
    </row>
    <row r="98" spans="2:10" ht="63.75" thickBot="1">
      <c r="B98" s="19" t="s">
        <v>21</v>
      </c>
      <c r="C98" s="293" t="s">
        <v>55</v>
      </c>
      <c r="D98" s="24" t="s">
        <v>49</v>
      </c>
      <c r="E98" s="24" t="s">
        <v>50</v>
      </c>
      <c r="F98" s="264" t="s">
        <v>405</v>
      </c>
      <c r="G98" s="264">
        <v>111</v>
      </c>
      <c r="H98" s="2">
        <v>89389.6</v>
      </c>
      <c r="I98" s="2">
        <v>89389.6</v>
      </c>
      <c r="J98" s="2">
        <v>89389.6</v>
      </c>
    </row>
    <row r="99" spans="2:10" ht="79.5" thickBot="1">
      <c r="B99" s="19" t="s">
        <v>8</v>
      </c>
      <c r="C99" s="293" t="s">
        <v>55</v>
      </c>
      <c r="D99" s="24" t="s">
        <v>49</v>
      </c>
      <c r="E99" s="24" t="s">
        <v>50</v>
      </c>
      <c r="F99" s="264" t="s">
        <v>405</v>
      </c>
      <c r="G99" s="264">
        <v>119</v>
      </c>
      <c r="H99" s="2">
        <v>26994.9</v>
      </c>
      <c r="I99" s="2">
        <v>26994.9</v>
      </c>
      <c r="J99" s="2">
        <v>26994.9</v>
      </c>
    </row>
    <row r="100" spans="2:10" ht="48" thickBot="1">
      <c r="B100" s="19" t="s">
        <v>10</v>
      </c>
      <c r="C100" s="293" t="s">
        <v>55</v>
      </c>
      <c r="D100" s="24" t="s">
        <v>49</v>
      </c>
      <c r="E100" s="24" t="s">
        <v>50</v>
      </c>
      <c r="F100" s="264" t="s">
        <v>405</v>
      </c>
      <c r="G100" s="264">
        <v>244</v>
      </c>
      <c r="H100" s="2">
        <v>3682.5</v>
      </c>
      <c r="I100" s="2">
        <v>3682.5</v>
      </c>
      <c r="J100" s="2">
        <v>3682.5</v>
      </c>
    </row>
    <row r="101" spans="2:10" ht="63.75" thickBot="1">
      <c r="B101" s="273" t="s">
        <v>93</v>
      </c>
      <c r="C101" s="289"/>
      <c r="D101" s="96" t="s">
        <v>49</v>
      </c>
      <c r="E101" s="96" t="s">
        <v>50</v>
      </c>
      <c r="F101" s="100" t="s">
        <v>406</v>
      </c>
      <c r="G101" s="93"/>
      <c r="H101" s="78">
        <f>SUM(H102:H106)</f>
        <v>74871</v>
      </c>
      <c r="I101" s="78">
        <f t="shared" ref="I101:J101" si="20">SUM(I102:I106)</f>
        <v>69917.100000000006</v>
      </c>
      <c r="J101" s="78">
        <f t="shared" si="20"/>
        <v>55880.1</v>
      </c>
    </row>
    <row r="102" spans="2:10" ht="63.75" thickBot="1">
      <c r="B102" s="19" t="s">
        <v>21</v>
      </c>
      <c r="C102" s="293" t="s">
        <v>55</v>
      </c>
      <c r="D102" s="24" t="s">
        <v>49</v>
      </c>
      <c r="E102" s="24" t="s">
        <v>50</v>
      </c>
      <c r="F102" s="264" t="s">
        <v>406</v>
      </c>
      <c r="G102" s="264">
        <v>111</v>
      </c>
      <c r="H102" s="2">
        <v>33702</v>
      </c>
      <c r="I102" s="2">
        <v>33702</v>
      </c>
      <c r="J102" s="2">
        <v>33702</v>
      </c>
    </row>
    <row r="103" spans="2:10" ht="79.5" thickBot="1">
      <c r="B103" s="19" t="s">
        <v>8</v>
      </c>
      <c r="C103" s="293" t="s">
        <v>55</v>
      </c>
      <c r="D103" s="24" t="s">
        <v>49</v>
      </c>
      <c r="E103" s="24" t="s">
        <v>50</v>
      </c>
      <c r="F103" s="264" t="s">
        <v>406</v>
      </c>
      <c r="G103" s="264">
        <v>119</v>
      </c>
      <c r="H103" s="2">
        <v>10178.1</v>
      </c>
      <c r="I103" s="2">
        <v>10178.1</v>
      </c>
      <c r="J103" s="2">
        <v>10178.1</v>
      </c>
    </row>
    <row r="104" spans="2:10" ht="48" thickBot="1">
      <c r="B104" s="19" t="s">
        <v>10</v>
      </c>
      <c r="C104" s="293" t="s">
        <v>55</v>
      </c>
      <c r="D104" s="24" t="s">
        <v>49</v>
      </c>
      <c r="E104" s="24" t="s">
        <v>50</v>
      </c>
      <c r="F104" s="264" t="s">
        <v>406</v>
      </c>
      <c r="G104" s="264">
        <v>244</v>
      </c>
      <c r="H104" s="2">
        <v>22845.8</v>
      </c>
      <c r="I104" s="2">
        <v>21137</v>
      </c>
      <c r="J104" s="2">
        <v>9800</v>
      </c>
    </row>
    <row r="105" spans="2:10" ht="32.25" thickBot="1">
      <c r="B105" s="19" t="s">
        <v>350</v>
      </c>
      <c r="C105" s="293" t="s">
        <v>55</v>
      </c>
      <c r="D105" s="24" t="s">
        <v>49</v>
      </c>
      <c r="E105" s="24" t="s">
        <v>50</v>
      </c>
      <c r="F105" s="264" t="s">
        <v>406</v>
      </c>
      <c r="G105" s="264">
        <v>247</v>
      </c>
      <c r="H105" s="2">
        <v>7986.1</v>
      </c>
      <c r="I105" s="2">
        <v>4900</v>
      </c>
      <c r="J105" s="2">
        <v>2200</v>
      </c>
    </row>
    <row r="106" spans="2:10" ht="32.25" thickBot="1">
      <c r="B106" s="283" t="s">
        <v>34</v>
      </c>
      <c r="C106" s="293" t="s">
        <v>55</v>
      </c>
      <c r="D106" s="24" t="s">
        <v>49</v>
      </c>
      <c r="E106" s="24" t="s">
        <v>50</v>
      </c>
      <c r="F106" s="264" t="s">
        <v>406</v>
      </c>
      <c r="G106" s="264">
        <v>850</v>
      </c>
      <c r="H106" s="2">
        <v>159</v>
      </c>
      <c r="I106" s="2"/>
      <c r="J106" s="2"/>
    </row>
    <row r="107" spans="2:10" ht="16.5" thickBot="1">
      <c r="B107" s="169" t="s">
        <v>40</v>
      </c>
      <c r="C107" s="292" t="s">
        <v>55</v>
      </c>
      <c r="D107" s="96" t="s">
        <v>49</v>
      </c>
      <c r="E107" s="96" t="s">
        <v>56</v>
      </c>
      <c r="F107" s="93"/>
      <c r="G107" s="93"/>
      <c r="H107" s="161">
        <f>SUM(H108+H115+H121+H124+H126+H128+H130+H133+H135)</f>
        <v>549668.27710000006</v>
      </c>
      <c r="I107" s="161">
        <f t="shared" ref="I107:J107" si="21">SUM(I108+I115+I121+I124+I126+I128+I130+I133+I135)</f>
        <v>584097.10649999999</v>
      </c>
      <c r="J107" s="161">
        <f t="shared" si="21"/>
        <v>536194.08708000008</v>
      </c>
    </row>
    <row r="108" spans="2:10" ht="79.5" thickBot="1">
      <c r="B108" s="168" t="s">
        <v>90</v>
      </c>
      <c r="C108" s="292" t="s">
        <v>55</v>
      </c>
      <c r="D108" s="96" t="s">
        <v>49</v>
      </c>
      <c r="E108" s="96" t="s">
        <v>56</v>
      </c>
      <c r="F108" s="78">
        <v>19</v>
      </c>
      <c r="G108" s="101"/>
      <c r="H108" s="78">
        <f>SUM(H112:H114)</f>
        <v>433937</v>
      </c>
      <c r="I108" s="78">
        <f t="shared" ref="I108:J108" si="22">SUM(I112:I114)</f>
        <v>433937</v>
      </c>
      <c r="J108" s="78">
        <f t="shared" si="22"/>
        <v>433937</v>
      </c>
    </row>
    <row r="109" spans="2:10" ht="32.25" thickBot="1">
      <c r="B109" s="99" t="s">
        <v>94</v>
      </c>
      <c r="C109" s="307" t="s">
        <v>55</v>
      </c>
      <c r="D109" s="102" t="s">
        <v>49</v>
      </c>
      <c r="E109" s="102" t="s">
        <v>56</v>
      </c>
      <c r="F109" s="82" t="s">
        <v>404</v>
      </c>
      <c r="G109" s="93"/>
      <c r="H109" s="82">
        <f>SUM(H112:H114)</f>
        <v>433937</v>
      </c>
      <c r="I109" s="82">
        <f t="shared" ref="I109:J109" si="23">SUM(I112:I114)</f>
        <v>433937</v>
      </c>
      <c r="J109" s="82">
        <f t="shared" si="23"/>
        <v>433937</v>
      </c>
    </row>
    <row r="110" spans="2:10" ht="63.75" thickBot="1">
      <c r="B110" s="99" t="s">
        <v>95</v>
      </c>
      <c r="C110" s="307" t="s">
        <v>55</v>
      </c>
      <c r="D110" s="102" t="s">
        <v>49</v>
      </c>
      <c r="E110" s="102" t="s">
        <v>56</v>
      </c>
      <c r="F110" s="82" t="s">
        <v>407</v>
      </c>
      <c r="G110" s="93"/>
      <c r="H110" s="82">
        <f>SUM(H112:H114)</f>
        <v>433937</v>
      </c>
      <c r="I110" s="82">
        <f t="shared" ref="I110:J110" si="24">SUM(I112:I114)</f>
        <v>433937</v>
      </c>
      <c r="J110" s="82">
        <f t="shared" si="24"/>
        <v>433937</v>
      </c>
    </row>
    <row r="111" spans="2:10" ht="409.6" thickBot="1">
      <c r="B111" s="168" t="s">
        <v>96</v>
      </c>
      <c r="C111" s="308" t="s">
        <v>55</v>
      </c>
      <c r="D111" s="96" t="s">
        <v>49</v>
      </c>
      <c r="E111" s="96" t="s">
        <v>56</v>
      </c>
      <c r="F111" s="100" t="s">
        <v>408</v>
      </c>
      <c r="G111" s="101"/>
      <c r="H111" s="100">
        <f>SUM(H112:H114)</f>
        <v>433937</v>
      </c>
      <c r="I111" s="100">
        <f t="shared" ref="I111:J111" si="25">SUM(I112:I114)</f>
        <v>433937</v>
      </c>
      <c r="J111" s="100">
        <f t="shared" si="25"/>
        <v>433937</v>
      </c>
    </row>
    <row r="112" spans="2:10" ht="63.75" thickBot="1">
      <c r="B112" s="19" t="s">
        <v>21</v>
      </c>
      <c r="C112" s="293" t="s">
        <v>55</v>
      </c>
      <c r="D112" s="24" t="s">
        <v>49</v>
      </c>
      <c r="E112" s="24" t="s">
        <v>56</v>
      </c>
      <c r="F112" s="264" t="s">
        <v>408</v>
      </c>
      <c r="G112" s="264">
        <v>111</v>
      </c>
      <c r="H112" s="264">
        <v>328776</v>
      </c>
      <c r="I112" s="301">
        <v>328776</v>
      </c>
      <c r="J112" s="301">
        <v>328776</v>
      </c>
    </row>
    <row r="113" spans="2:10" ht="79.5" thickBot="1">
      <c r="B113" s="19" t="s">
        <v>8</v>
      </c>
      <c r="C113" s="293" t="s">
        <v>55</v>
      </c>
      <c r="D113" s="24" t="s">
        <v>49</v>
      </c>
      <c r="E113" s="24" t="s">
        <v>56</v>
      </c>
      <c r="F113" s="264" t="s">
        <v>408</v>
      </c>
      <c r="G113" s="264">
        <v>119</v>
      </c>
      <c r="H113" s="264">
        <v>99291</v>
      </c>
      <c r="I113" s="301">
        <v>99291</v>
      </c>
      <c r="J113" s="301">
        <v>99291</v>
      </c>
    </row>
    <row r="114" spans="2:10" ht="48" thickBot="1">
      <c r="B114" s="19" t="s">
        <v>10</v>
      </c>
      <c r="C114" s="293" t="s">
        <v>55</v>
      </c>
      <c r="D114" s="24" t="s">
        <v>49</v>
      </c>
      <c r="E114" s="24" t="s">
        <v>56</v>
      </c>
      <c r="F114" s="264" t="s">
        <v>408</v>
      </c>
      <c r="G114" s="264">
        <v>244</v>
      </c>
      <c r="H114" s="264">
        <v>5870</v>
      </c>
      <c r="I114" s="301">
        <v>5870</v>
      </c>
      <c r="J114" s="301">
        <v>5870</v>
      </c>
    </row>
    <row r="115" spans="2:10" ht="48" thickBot="1">
      <c r="B115" s="273" t="s">
        <v>41</v>
      </c>
      <c r="C115" s="292" t="s">
        <v>55</v>
      </c>
      <c r="D115" s="96" t="s">
        <v>49</v>
      </c>
      <c r="E115" s="96" t="s">
        <v>56</v>
      </c>
      <c r="F115" s="100" t="s">
        <v>409</v>
      </c>
      <c r="G115" s="93"/>
      <c r="H115" s="107">
        <f>SUM(H116:H120)</f>
        <v>46602</v>
      </c>
      <c r="I115" s="107">
        <f t="shared" ref="I115:J115" si="26">SUM(I116:I120)</f>
        <v>38180</v>
      </c>
      <c r="J115" s="107">
        <f t="shared" si="26"/>
        <v>37550</v>
      </c>
    </row>
    <row r="116" spans="2:10" ht="63.75" thickBot="1">
      <c r="B116" s="19" t="s">
        <v>21</v>
      </c>
      <c r="C116" s="293" t="s">
        <v>55</v>
      </c>
      <c r="D116" s="24" t="s">
        <v>49</v>
      </c>
      <c r="E116" s="24" t="s">
        <v>56</v>
      </c>
      <c r="F116" s="264" t="s">
        <v>409</v>
      </c>
      <c r="G116" s="13">
        <v>111</v>
      </c>
      <c r="H116" s="116">
        <v>16590</v>
      </c>
      <c r="I116" s="116">
        <v>15489</v>
      </c>
      <c r="J116" s="116">
        <v>15000</v>
      </c>
    </row>
    <row r="117" spans="2:10" ht="79.5" thickBot="1">
      <c r="B117" s="19" t="s">
        <v>8</v>
      </c>
      <c r="C117" s="293" t="s">
        <v>55</v>
      </c>
      <c r="D117" s="24" t="s">
        <v>49</v>
      </c>
      <c r="E117" s="24" t="s">
        <v>56</v>
      </c>
      <c r="F117" s="264" t="s">
        <v>409</v>
      </c>
      <c r="G117" s="2">
        <v>119</v>
      </c>
      <c r="H117" s="2">
        <v>5014</v>
      </c>
      <c r="I117" s="2">
        <v>4681</v>
      </c>
      <c r="J117" s="2">
        <v>4530</v>
      </c>
    </row>
    <row r="118" spans="2:10" ht="63.75" thickBot="1">
      <c r="B118" s="19" t="s">
        <v>97</v>
      </c>
      <c r="C118" s="293" t="s">
        <v>55</v>
      </c>
      <c r="D118" s="24" t="s">
        <v>49</v>
      </c>
      <c r="E118" s="24" t="s">
        <v>56</v>
      </c>
      <c r="F118" s="264" t="s">
        <v>409</v>
      </c>
      <c r="G118" s="264">
        <v>244</v>
      </c>
      <c r="H118" s="2">
        <v>14248</v>
      </c>
      <c r="I118" s="2">
        <v>9200</v>
      </c>
      <c r="J118" s="2">
        <v>9860</v>
      </c>
    </row>
    <row r="119" spans="2:10" ht="32.25" thickBot="1">
      <c r="B119" s="19" t="s">
        <v>350</v>
      </c>
      <c r="C119" s="293" t="s">
        <v>55</v>
      </c>
      <c r="D119" s="24" t="s">
        <v>49</v>
      </c>
      <c r="E119" s="24" t="s">
        <v>56</v>
      </c>
      <c r="F119" s="264" t="s">
        <v>409</v>
      </c>
      <c r="G119" s="264">
        <v>247</v>
      </c>
      <c r="H119" s="2">
        <v>10190</v>
      </c>
      <c r="I119" s="2">
        <v>8250</v>
      </c>
      <c r="J119" s="2">
        <v>7600</v>
      </c>
    </row>
    <row r="120" spans="2:10" ht="32.25" thickBot="1">
      <c r="B120" s="283" t="s">
        <v>34</v>
      </c>
      <c r="C120" s="293" t="s">
        <v>55</v>
      </c>
      <c r="D120" s="24" t="s">
        <v>49</v>
      </c>
      <c r="E120" s="24" t="s">
        <v>56</v>
      </c>
      <c r="F120" s="264" t="s">
        <v>409</v>
      </c>
      <c r="G120" s="264">
        <v>850</v>
      </c>
      <c r="H120" s="2">
        <v>560</v>
      </c>
      <c r="I120" s="2">
        <v>560</v>
      </c>
      <c r="J120" s="2">
        <v>560</v>
      </c>
    </row>
    <row r="121" spans="2:10" ht="79.5" thickBot="1">
      <c r="B121" s="169" t="s">
        <v>454</v>
      </c>
      <c r="C121" s="292" t="s">
        <v>55</v>
      </c>
      <c r="D121" s="96" t="s">
        <v>49</v>
      </c>
      <c r="E121" s="96" t="s">
        <v>56</v>
      </c>
      <c r="F121" s="100" t="s">
        <v>455</v>
      </c>
      <c r="G121" s="100"/>
      <c r="H121" s="78">
        <f>SUM(H122:H123)</f>
        <v>296.85599999999999</v>
      </c>
      <c r="I121" s="78">
        <f t="shared" ref="I121:J121" si="27">SUM(I122:I123)</f>
        <v>296.85599999999999</v>
      </c>
      <c r="J121" s="78">
        <f t="shared" si="27"/>
        <v>296.85599999999999</v>
      </c>
    </row>
    <row r="122" spans="2:10" ht="29.25" thickBot="1">
      <c r="B122" s="284" t="s">
        <v>444</v>
      </c>
      <c r="C122" s="293" t="s">
        <v>55</v>
      </c>
      <c r="D122" s="104" t="s">
        <v>49</v>
      </c>
      <c r="E122" s="104" t="s">
        <v>56</v>
      </c>
      <c r="F122" s="89" t="s">
        <v>455</v>
      </c>
      <c r="G122" s="264">
        <v>113</v>
      </c>
      <c r="H122" s="2">
        <v>228</v>
      </c>
      <c r="I122" s="2">
        <v>228</v>
      </c>
      <c r="J122" s="2">
        <v>228</v>
      </c>
    </row>
    <row r="123" spans="2:10" ht="79.5" thickBot="1">
      <c r="B123" s="19" t="s">
        <v>8</v>
      </c>
      <c r="C123" s="293" t="s">
        <v>55</v>
      </c>
      <c r="D123" s="104" t="s">
        <v>49</v>
      </c>
      <c r="E123" s="104" t="s">
        <v>56</v>
      </c>
      <c r="F123" s="89" t="s">
        <v>455</v>
      </c>
      <c r="G123" s="264">
        <v>119</v>
      </c>
      <c r="H123" s="2">
        <v>68.855999999999995</v>
      </c>
      <c r="I123" s="2">
        <v>68.855999999999995</v>
      </c>
      <c r="J123" s="2">
        <v>68.855999999999995</v>
      </c>
    </row>
    <row r="124" spans="2:10" ht="126.75" thickBot="1">
      <c r="B124" s="169" t="s">
        <v>450</v>
      </c>
      <c r="C124" s="292" t="s">
        <v>55</v>
      </c>
      <c r="D124" s="96" t="s">
        <v>49</v>
      </c>
      <c r="E124" s="96" t="s">
        <v>56</v>
      </c>
      <c r="F124" s="100" t="s">
        <v>410</v>
      </c>
      <c r="G124" s="100"/>
      <c r="H124" s="78">
        <v>1109.0318</v>
      </c>
      <c r="I124" s="78">
        <v>1109.0318</v>
      </c>
      <c r="J124" s="78">
        <v>1109.0318</v>
      </c>
    </row>
    <row r="125" spans="2:10" ht="63.75" thickBot="1">
      <c r="B125" s="197" t="s">
        <v>451</v>
      </c>
      <c r="C125" s="293" t="s">
        <v>55</v>
      </c>
      <c r="D125" s="207" t="s">
        <v>49</v>
      </c>
      <c r="E125" s="207" t="s">
        <v>56</v>
      </c>
      <c r="F125" s="87" t="s">
        <v>410</v>
      </c>
      <c r="G125" s="87">
        <v>321</v>
      </c>
      <c r="H125" s="10">
        <v>1109.0318</v>
      </c>
      <c r="I125" s="10">
        <v>1109.0318</v>
      </c>
      <c r="J125" s="10">
        <v>1109.0318</v>
      </c>
    </row>
    <row r="126" spans="2:10" ht="79.5" thickBot="1">
      <c r="B126" s="169" t="s">
        <v>449</v>
      </c>
      <c r="C126" s="292" t="s">
        <v>55</v>
      </c>
      <c r="D126" s="96" t="s">
        <v>49</v>
      </c>
      <c r="E126" s="96" t="s">
        <v>56</v>
      </c>
      <c r="F126" s="100" t="s">
        <v>448</v>
      </c>
      <c r="G126" s="100"/>
      <c r="H126" s="78">
        <v>178.72200000000001</v>
      </c>
      <c r="I126" s="78">
        <v>178.72200000000001</v>
      </c>
      <c r="J126" s="78">
        <v>178.72200000000001</v>
      </c>
    </row>
    <row r="127" spans="2:10" ht="63.75" thickBot="1">
      <c r="B127" s="19" t="s">
        <v>97</v>
      </c>
      <c r="C127" s="293" t="s">
        <v>55</v>
      </c>
      <c r="D127" s="207" t="s">
        <v>49</v>
      </c>
      <c r="E127" s="207" t="s">
        <v>56</v>
      </c>
      <c r="F127" s="87" t="s">
        <v>448</v>
      </c>
      <c r="G127" s="87">
        <v>244</v>
      </c>
      <c r="H127" s="10">
        <v>178.72200000000001</v>
      </c>
      <c r="I127" s="10">
        <v>178.72200000000001</v>
      </c>
      <c r="J127" s="10">
        <v>178.72200000000001</v>
      </c>
    </row>
    <row r="128" spans="2:10" ht="126.75" thickBot="1">
      <c r="B128" s="169" t="s">
        <v>452</v>
      </c>
      <c r="C128" s="292" t="s">
        <v>55</v>
      </c>
      <c r="D128" s="96" t="s">
        <v>49</v>
      </c>
      <c r="E128" s="96" t="s">
        <v>56</v>
      </c>
      <c r="F128" s="100" t="s">
        <v>453</v>
      </c>
      <c r="G128" s="100"/>
      <c r="H128" s="78">
        <v>51.618000000000002</v>
      </c>
      <c r="I128" s="163"/>
      <c r="J128" s="163"/>
    </row>
    <row r="129" spans="2:10" ht="63.75" thickBot="1">
      <c r="B129" s="19" t="s">
        <v>97</v>
      </c>
      <c r="C129" s="293" t="s">
        <v>55</v>
      </c>
      <c r="D129" s="104" t="s">
        <v>49</v>
      </c>
      <c r="E129" s="104" t="s">
        <v>56</v>
      </c>
      <c r="F129" s="89" t="s">
        <v>453</v>
      </c>
      <c r="G129" s="89">
        <v>244</v>
      </c>
      <c r="H129" s="13">
        <v>51.618000000000002</v>
      </c>
      <c r="I129" s="234"/>
      <c r="J129" s="234"/>
    </row>
    <row r="130" spans="2:10" ht="95.25" thickBot="1">
      <c r="B130" s="168" t="s">
        <v>351</v>
      </c>
      <c r="C130" s="292" t="s">
        <v>55</v>
      </c>
      <c r="D130" s="102" t="s">
        <v>49</v>
      </c>
      <c r="E130" s="102" t="s">
        <v>56</v>
      </c>
      <c r="F130" s="88" t="s">
        <v>468</v>
      </c>
      <c r="G130" s="88"/>
      <c r="H130" s="82">
        <f>SUM(H131:H132)</f>
        <v>43776.895000000004</v>
      </c>
      <c r="I130" s="82">
        <f t="shared" ref="I130:J130" si="28">SUM(I131:I132)</f>
        <v>43690.357000000004</v>
      </c>
      <c r="J130" s="82">
        <f t="shared" si="28"/>
        <v>43604.705999999998</v>
      </c>
    </row>
    <row r="131" spans="2:10" ht="63.75" thickBot="1">
      <c r="B131" s="19" t="s">
        <v>100</v>
      </c>
      <c r="C131" s="293" t="s">
        <v>55</v>
      </c>
      <c r="D131" s="24" t="s">
        <v>49</v>
      </c>
      <c r="E131" s="24" t="s">
        <v>56</v>
      </c>
      <c r="F131" s="89" t="s">
        <v>468</v>
      </c>
      <c r="G131" s="264">
        <v>111</v>
      </c>
      <c r="H131" s="2">
        <v>34560</v>
      </c>
      <c r="I131" s="2">
        <v>34560</v>
      </c>
      <c r="J131" s="2">
        <v>34560</v>
      </c>
    </row>
    <row r="132" spans="2:10" ht="79.5" thickBot="1">
      <c r="B132" s="19" t="s">
        <v>8</v>
      </c>
      <c r="C132" s="293" t="s">
        <v>55</v>
      </c>
      <c r="D132" s="24" t="s">
        <v>49</v>
      </c>
      <c r="E132" s="24" t="s">
        <v>56</v>
      </c>
      <c r="F132" s="89" t="s">
        <v>468</v>
      </c>
      <c r="G132" s="264">
        <v>119</v>
      </c>
      <c r="H132" s="2">
        <v>9216.8950000000004</v>
      </c>
      <c r="I132" s="2">
        <v>9130.357</v>
      </c>
      <c r="J132" s="2">
        <v>9044.7060000000001</v>
      </c>
    </row>
    <row r="133" spans="2:10" ht="111" thickBot="1">
      <c r="B133" s="273" t="s">
        <v>352</v>
      </c>
      <c r="C133" s="292" t="s">
        <v>55</v>
      </c>
      <c r="D133" s="96" t="s">
        <v>49</v>
      </c>
      <c r="E133" s="96" t="s">
        <v>56</v>
      </c>
      <c r="F133" s="100" t="s">
        <v>411</v>
      </c>
      <c r="G133" s="100"/>
      <c r="H133" s="78">
        <v>23716.154299999998</v>
      </c>
      <c r="I133" s="78">
        <v>19517.771280000001</v>
      </c>
      <c r="J133" s="78">
        <v>19517.771280000001</v>
      </c>
    </row>
    <row r="134" spans="2:10" ht="48" thickBot="1">
      <c r="B134" s="19" t="s">
        <v>10</v>
      </c>
      <c r="C134" s="293" t="s">
        <v>55</v>
      </c>
      <c r="D134" s="24" t="s">
        <v>49</v>
      </c>
      <c r="E134" s="24" t="s">
        <v>56</v>
      </c>
      <c r="F134" s="264" t="s">
        <v>411</v>
      </c>
      <c r="G134" s="264">
        <v>244</v>
      </c>
      <c r="H134" s="2">
        <v>23716.154299999998</v>
      </c>
      <c r="I134" s="2">
        <v>19517.771280000001</v>
      </c>
      <c r="J134" s="2">
        <v>19517.771280000001</v>
      </c>
    </row>
    <row r="135" spans="2:10" ht="32.25" thickBot="1">
      <c r="B135" s="168" t="s">
        <v>371</v>
      </c>
      <c r="C135" s="292" t="s">
        <v>55</v>
      </c>
      <c r="D135" s="102" t="s">
        <v>49</v>
      </c>
      <c r="E135" s="102" t="s">
        <v>56</v>
      </c>
      <c r="F135" s="88" t="s">
        <v>498</v>
      </c>
      <c r="G135" s="88"/>
      <c r="H135" s="82"/>
      <c r="I135" s="296">
        <v>47187.368419999999</v>
      </c>
      <c r="J135" s="163"/>
    </row>
    <row r="136" spans="2:10" ht="48" thickBot="1">
      <c r="B136" s="19" t="s">
        <v>10</v>
      </c>
      <c r="C136" s="293" t="s">
        <v>55</v>
      </c>
      <c r="D136" s="24" t="s">
        <v>49</v>
      </c>
      <c r="E136" s="24" t="s">
        <v>56</v>
      </c>
      <c r="F136" s="89" t="s">
        <v>498</v>
      </c>
      <c r="G136" s="264">
        <v>244</v>
      </c>
      <c r="H136" s="2"/>
      <c r="I136" s="297">
        <v>47187.368419999999</v>
      </c>
      <c r="J136" s="234"/>
    </row>
    <row r="137" spans="2:10" ht="32.25" thickBot="1">
      <c r="B137" s="168" t="s">
        <v>385</v>
      </c>
      <c r="C137" s="292" t="s">
        <v>55</v>
      </c>
      <c r="D137" s="96" t="s">
        <v>49</v>
      </c>
      <c r="E137" s="96" t="s">
        <v>51</v>
      </c>
      <c r="F137" s="88"/>
      <c r="G137" s="88"/>
      <c r="H137" s="76">
        <f>SUM(H138+H141+H144)</f>
        <v>22326.859439999997</v>
      </c>
      <c r="I137" s="76">
        <f t="shared" ref="I137:J137" si="29">SUM(I138+I141+I144)</f>
        <v>13632.000000000002</v>
      </c>
      <c r="J137" s="76">
        <f t="shared" si="29"/>
        <v>13632.000000000002</v>
      </c>
    </row>
    <row r="138" spans="2:10" ht="32.25" thickBot="1">
      <c r="B138" s="168" t="s">
        <v>384</v>
      </c>
      <c r="C138" s="292" t="s">
        <v>55</v>
      </c>
      <c r="D138" s="96" t="s">
        <v>49</v>
      </c>
      <c r="E138" s="96" t="s">
        <v>51</v>
      </c>
      <c r="F138" s="100" t="s">
        <v>412</v>
      </c>
      <c r="G138" s="100"/>
      <c r="H138" s="78">
        <f>SUM(H139:H140)</f>
        <v>333.4</v>
      </c>
      <c r="I138" s="78">
        <f t="shared" ref="I138:J138" si="30">SUM(I139:I140)</f>
        <v>0</v>
      </c>
      <c r="J138" s="78">
        <f t="shared" si="30"/>
        <v>0</v>
      </c>
    </row>
    <row r="139" spans="2:10" ht="63.75" thickBot="1">
      <c r="B139" s="19" t="s">
        <v>21</v>
      </c>
      <c r="C139" s="293" t="s">
        <v>55</v>
      </c>
      <c r="D139" s="24" t="s">
        <v>49</v>
      </c>
      <c r="E139" s="24" t="s">
        <v>51</v>
      </c>
      <c r="F139" s="264" t="s">
        <v>412</v>
      </c>
      <c r="G139" s="13">
        <v>111</v>
      </c>
      <c r="H139" s="2">
        <v>256</v>
      </c>
      <c r="I139" s="2"/>
      <c r="J139" s="2"/>
    </row>
    <row r="140" spans="2:10" ht="79.5" thickBot="1">
      <c r="B140" s="19" t="s">
        <v>8</v>
      </c>
      <c r="C140" s="293" t="s">
        <v>55</v>
      </c>
      <c r="D140" s="24" t="s">
        <v>49</v>
      </c>
      <c r="E140" s="24" t="s">
        <v>51</v>
      </c>
      <c r="F140" s="264" t="s">
        <v>412</v>
      </c>
      <c r="G140" s="2">
        <v>119</v>
      </c>
      <c r="H140" s="2">
        <v>77.400000000000006</v>
      </c>
      <c r="I140" s="2"/>
      <c r="J140" s="2"/>
    </row>
    <row r="141" spans="2:10" ht="32.25" thickBot="1">
      <c r="B141" s="168" t="s">
        <v>383</v>
      </c>
      <c r="C141" s="292" t="s">
        <v>55</v>
      </c>
      <c r="D141" s="96" t="s">
        <v>49</v>
      </c>
      <c r="E141" s="96" t="s">
        <v>51</v>
      </c>
      <c r="F141" s="100" t="s">
        <v>412</v>
      </c>
      <c r="G141" s="100"/>
      <c r="H141" s="78">
        <f>SUM(H142:H143)</f>
        <v>2669</v>
      </c>
      <c r="I141" s="78">
        <f t="shared" ref="I141:J141" si="31">SUM(I142:I143)</f>
        <v>0</v>
      </c>
      <c r="J141" s="78">
        <f t="shared" si="31"/>
        <v>0</v>
      </c>
    </row>
    <row r="142" spans="2:10" ht="63.75" thickBot="1">
      <c r="B142" s="19" t="s">
        <v>21</v>
      </c>
      <c r="C142" s="293" t="s">
        <v>55</v>
      </c>
      <c r="D142" s="24" t="s">
        <v>49</v>
      </c>
      <c r="E142" s="24" t="s">
        <v>51</v>
      </c>
      <c r="F142" s="264" t="s">
        <v>412</v>
      </c>
      <c r="G142" s="13">
        <v>111</v>
      </c>
      <c r="H142" s="2">
        <v>2054</v>
      </c>
      <c r="I142" s="2"/>
      <c r="J142" s="2"/>
    </row>
    <row r="143" spans="2:10" ht="79.5" thickBot="1">
      <c r="B143" s="19" t="s">
        <v>8</v>
      </c>
      <c r="C143" s="293" t="s">
        <v>55</v>
      </c>
      <c r="D143" s="24" t="s">
        <v>49</v>
      </c>
      <c r="E143" s="24" t="s">
        <v>51</v>
      </c>
      <c r="F143" s="264" t="s">
        <v>412</v>
      </c>
      <c r="G143" s="2">
        <v>119</v>
      </c>
      <c r="H143" s="2">
        <v>615</v>
      </c>
      <c r="I143" s="2"/>
      <c r="J143" s="2"/>
    </row>
    <row r="144" spans="2:10" ht="32.25" thickBot="1">
      <c r="B144" s="273" t="s">
        <v>42</v>
      </c>
      <c r="C144" s="292" t="s">
        <v>55</v>
      </c>
      <c r="D144" s="96" t="s">
        <v>49</v>
      </c>
      <c r="E144" s="96" t="s">
        <v>51</v>
      </c>
      <c r="F144" s="100"/>
      <c r="G144" s="93"/>
      <c r="H144" s="82">
        <f>SUM(H145+H150+H152+H153+H154+H155+H156+H157)</f>
        <v>19324.459439999995</v>
      </c>
      <c r="I144" s="82">
        <f t="shared" ref="I144:J144" si="32">SUM(I145+I150+I152+I153+I154+I155+I156+I157)</f>
        <v>13632.000000000002</v>
      </c>
      <c r="J144" s="82">
        <f t="shared" si="32"/>
        <v>13632.000000000002</v>
      </c>
    </row>
    <row r="145" spans="2:10" ht="48" thickBot="1">
      <c r="B145" s="19" t="s">
        <v>99</v>
      </c>
      <c r="C145" s="293" t="s">
        <v>55</v>
      </c>
      <c r="D145" s="24" t="s">
        <v>49</v>
      </c>
      <c r="E145" s="24" t="s">
        <v>51</v>
      </c>
      <c r="F145" s="264" t="s">
        <v>98</v>
      </c>
      <c r="G145" s="25"/>
      <c r="H145" s="2">
        <f>SUM(H146:H149)</f>
        <v>8127</v>
      </c>
      <c r="I145" s="2">
        <f t="shared" ref="I145:J145" si="33">SUM(I146:I149)</f>
        <v>8332</v>
      </c>
      <c r="J145" s="2">
        <f t="shared" si="33"/>
        <v>8332</v>
      </c>
    </row>
    <row r="146" spans="2:10" ht="63.75" thickBot="1">
      <c r="B146" s="19" t="s">
        <v>100</v>
      </c>
      <c r="C146" s="293" t="s">
        <v>55</v>
      </c>
      <c r="D146" s="24" t="s">
        <v>49</v>
      </c>
      <c r="E146" s="24" t="s">
        <v>51</v>
      </c>
      <c r="F146" s="264" t="s">
        <v>98</v>
      </c>
      <c r="G146" s="264">
        <v>111</v>
      </c>
      <c r="H146" s="2">
        <v>5835</v>
      </c>
      <c r="I146" s="2">
        <v>5835</v>
      </c>
      <c r="J146" s="2">
        <v>5835</v>
      </c>
    </row>
    <row r="147" spans="2:10" ht="79.5" thickBot="1">
      <c r="B147" s="19" t="s">
        <v>8</v>
      </c>
      <c r="C147" s="293" t="s">
        <v>55</v>
      </c>
      <c r="D147" s="24" t="s">
        <v>49</v>
      </c>
      <c r="E147" s="24" t="s">
        <v>51</v>
      </c>
      <c r="F147" s="264" t="s">
        <v>98</v>
      </c>
      <c r="G147" s="264">
        <v>119</v>
      </c>
      <c r="H147" s="2">
        <v>1762</v>
      </c>
      <c r="I147" s="2">
        <v>1762</v>
      </c>
      <c r="J147" s="2">
        <v>1762</v>
      </c>
    </row>
    <row r="148" spans="2:10" ht="48" thickBot="1">
      <c r="B148" s="19" t="s">
        <v>10</v>
      </c>
      <c r="C148" s="293" t="s">
        <v>55</v>
      </c>
      <c r="D148" s="24" t="s">
        <v>49</v>
      </c>
      <c r="E148" s="24" t="s">
        <v>51</v>
      </c>
      <c r="F148" s="264" t="s">
        <v>98</v>
      </c>
      <c r="G148" s="264">
        <v>244</v>
      </c>
      <c r="H148" s="2">
        <v>215</v>
      </c>
      <c r="I148" s="2">
        <v>420</v>
      </c>
      <c r="J148" s="2">
        <v>420</v>
      </c>
    </row>
    <row r="149" spans="2:10" ht="32.25" thickBot="1">
      <c r="B149" s="306" t="s">
        <v>350</v>
      </c>
      <c r="C149" s="293" t="s">
        <v>55</v>
      </c>
      <c r="D149" s="24" t="s">
        <v>49</v>
      </c>
      <c r="E149" s="24" t="s">
        <v>51</v>
      </c>
      <c r="F149" s="304" t="s">
        <v>98</v>
      </c>
      <c r="G149" s="304">
        <v>247</v>
      </c>
      <c r="H149" s="2">
        <v>315</v>
      </c>
      <c r="I149" s="2">
        <v>315</v>
      </c>
      <c r="J149" s="2">
        <v>315</v>
      </c>
    </row>
    <row r="150" spans="2:10" ht="111" thickBot="1">
      <c r="B150" s="305" t="s">
        <v>500</v>
      </c>
      <c r="C150" s="96" t="s">
        <v>55</v>
      </c>
      <c r="D150" s="96" t="s">
        <v>49</v>
      </c>
      <c r="E150" s="96" t="s">
        <v>51</v>
      </c>
      <c r="F150" s="100" t="s">
        <v>499</v>
      </c>
      <c r="G150" s="100"/>
      <c r="H150" s="78">
        <v>4897.4594399999996</v>
      </c>
      <c r="I150" s="78"/>
      <c r="J150" s="78"/>
    </row>
    <row r="151" spans="2:10" ht="48" thickBot="1">
      <c r="B151" s="306" t="s">
        <v>10</v>
      </c>
      <c r="C151" s="293" t="s">
        <v>55</v>
      </c>
      <c r="D151" s="24" t="s">
        <v>49</v>
      </c>
      <c r="E151" s="24" t="s">
        <v>51</v>
      </c>
      <c r="F151" s="304" t="s">
        <v>499</v>
      </c>
      <c r="G151" s="304">
        <v>244</v>
      </c>
      <c r="H151" s="2">
        <v>4897.4594399999996</v>
      </c>
      <c r="I151" s="2"/>
      <c r="J151" s="2"/>
    </row>
    <row r="152" spans="2:10" ht="32.25" thickBot="1">
      <c r="B152" s="11" t="s">
        <v>399</v>
      </c>
      <c r="C152" s="293" t="s">
        <v>55</v>
      </c>
      <c r="D152" s="24" t="s">
        <v>49</v>
      </c>
      <c r="E152" s="24" t="s">
        <v>51</v>
      </c>
      <c r="F152" s="264" t="s">
        <v>412</v>
      </c>
      <c r="G152" s="264">
        <v>614</v>
      </c>
      <c r="H152" s="2">
        <v>2484.3000000000002</v>
      </c>
      <c r="I152" s="2">
        <v>1484.3</v>
      </c>
      <c r="J152" s="2">
        <v>1484.3</v>
      </c>
    </row>
    <row r="153" spans="2:10" ht="32.25" thickBot="1">
      <c r="B153" s="11" t="s">
        <v>399</v>
      </c>
      <c r="C153" s="293" t="s">
        <v>55</v>
      </c>
      <c r="D153" s="24" t="s">
        <v>49</v>
      </c>
      <c r="E153" s="24" t="s">
        <v>51</v>
      </c>
      <c r="F153" s="264" t="s">
        <v>413</v>
      </c>
      <c r="G153" s="264">
        <v>614</v>
      </c>
      <c r="H153" s="2">
        <v>3731.52</v>
      </c>
      <c r="I153" s="2">
        <v>3731.52</v>
      </c>
      <c r="J153" s="2">
        <v>3731.52</v>
      </c>
    </row>
    <row r="154" spans="2:10" ht="32.25" thickBot="1">
      <c r="B154" s="11" t="s">
        <v>399</v>
      </c>
      <c r="C154" s="293" t="s">
        <v>55</v>
      </c>
      <c r="D154" s="24" t="s">
        <v>49</v>
      </c>
      <c r="E154" s="24" t="s">
        <v>51</v>
      </c>
      <c r="F154" s="264" t="s">
        <v>413</v>
      </c>
      <c r="G154" s="264">
        <v>615</v>
      </c>
      <c r="H154" s="2">
        <v>33.18</v>
      </c>
      <c r="I154" s="2">
        <v>33.18</v>
      </c>
      <c r="J154" s="2">
        <v>33.18</v>
      </c>
    </row>
    <row r="155" spans="2:10" ht="32.25" thickBot="1">
      <c r="B155" s="11" t="s">
        <v>399</v>
      </c>
      <c r="C155" s="293" t="s">
        <v>55</v>
      </c>
      <c r="D155" s="24" t="s">
        <v>49</v>
      </c>
      <c r="E155" s="24" t="s">
        <v>51</v>
      </c>
      <c r="F155" s="264" t="s">
        <v>413</v>
      </c>
      <c r="G155" s="264">
        <v>625</v>
      </c>
      <c r="H155" s="2">
        <v>22.12</v>
      </c>
      <c r="I155" s="2">
        <v>22.12</v>
      </c>
      <c r="J155" s="2">
        <v>22.12</v>
      </c>
    </row>
    <row r="156" spans="2:10" ht="32.25" thickBot="1">
      <c r="B156" s="11" t="s">
        <v>399</v>
      </c>
      <c r="C156" s="293" t="s">
        <v>55</v>
      </c>
      <c r="D156" s="24" t="s">
        <v>49</v>
      </c>
      <c r="E156" s="24" t="s">
        <v>51</v>
      </c>
      <c r="F156" s="264" t="s">
        <v>413</v>
      </c>
      <c r="G156" s="264">
        <v>635</v>
      </c>
      <c r="H156" s="2">
        <v>22.12</v>
      </c>
      <c r="I156" s="2">
        <v>22.12</v>
      </c>
      <c r="J156" s="2">
        <v>22.12</v>
      </c>
    </row>
    <row r="157" spans="2:10" ht="32.25" thickBot="1">
      <c r="B157" s="11" t="s">
        <v>399</v>
      </c>
      <c r="C157" s="293" t="s">
        <v>55</v>
      </c>
      <c r="D157" s="24" t="s">
        <v>49</v>
      </c>
      <c r="E157" s="24" t="s">
        <v>51</v>
      </c>
      <c r="F157" s="264" t="s">
        <v>413</v>
      </c>
      <c r="G157" s="264">
        <v>813</v>
      </c>
      <c r="H157" s="2">
        <v>6.76</v>
      </c>
      <c r="I157" s="2">
        <v>6.76</v>
      </c>
      <c r="J157" s="2">
        <v>6.76</v>
      </c>
    </row>
    <row r="158" spans="2:10" ht="16.5" thickBot="1">
      <c r="B158" s="273" t="s">
        <v>415</v>
      </c>
      <c r="C158" s="292" t="s">
        <v>55</v>
      </c>
      <c r="D158" s="91" t="s">
        <v>49</v>
      </c>
      <c r="E158" s="91" t="s">
        <v>49</v>
      </c>
      <c r="F158" s="93"/>
      <c r="G158" s="93"/>
      <c r="H158" s="84">
        <v>250</v>
      </c>
      <c r="I158" s="84">
        <v>250</v>
      </c>
      <c r="J158" s="84">
        <v>250</v>
      </c>
    </row>
    <row r="159" spans="2:10" ht="48" thickBot="1">
      <c r="B159" s="273" t="s">
        <v>416</v>
      </c>
      <c r="C159" s="292" t="s">
        <v>55</v>
      </c>
      <c r="D159" s="91" t="s">
        <v>49</v>
      </c>
      <c r="E159" s="91" t="s">
        <v>49</v>
      </c>
      <c r="F159" s="78">
        <v>33</v>
      </c>
      <c r="G159" s="93"/>
      <c r="H159" s="84">
        <v>250</v>
      </c>
      <c r="I159" s="84">
        <v>250</v>
      </c>
      <c r="J159" s="84">
        <v>250</v>
      </c>
    </row>
    <row r="160" spans="2:10" ht="79.5" thickBot="1">
      <c r="B160" s="11" t="s">
        <v>417</v>
      </c>
      <c r="C160" s="293" t="s">
        <v>55</v>
      </c>
      <c r="D160" s="104" t="s">
        <v>49</v>
      </c>
      <c r="E160" s="104" t="s">
        <v>49</v>
      </c>
      <c r="F160" s="13" t="s">
        <v>414</v>
      </c>
      <c r="G160" s="119"/>
      <c r="H160" s="13">
        <v>250</v>
      </c>
      <c r="I160" s="13">
        <v>250</v>
      </c>
      <c r="J160" s="13">
        <v>250</v>
      </c>
    </row>
    <row r="161" spans="2:10" ht="32.25" thickBot="1">
      <c r="B161" s="19" t="s">
        <v>101</v>
      </c>
      <c r="C161" s="293" t="s">
        <v>55</v>
      </c>
      <c r="D161" s="104" t="s">
        <v>49</v>
      </c>
      <c r="E161" s="104" t="s">
        <v>49</v>
      </c>
      <c r="F161" s="13" t="s">
        <v>418</v>
      </c>
      <c r="G161" s="119"/>
      <c r="H161" s="13">
        <v>250</v>
      </c>
      <c r="I161" s="13">
        <v>250</v>
      </c>
      <c r="J161" s="13">
        <v>250</v>
      </c>
    </row>
    <row r="162" spans="2:10" ht="48" thickBot="1">
      <c r="B162" s="19" t="s">
        <v>10</v>
      </c>
      <c r="C162" s="293" t="s">
        <v>55</v>
      </c>
      <c r="D162" s="104" t="s">
        <v>49</v>
      </c>
      <c r="E162" s="104" t="s">
        <v>49</v>
      </c>
      <c r="F162" s="13" t="s">
        <v>418</v>
      </c>
      <c r="G162" s="264">
        <v>244</v>
      </c>
      <c r="H162" s="13">
        <v>250</v>
      </c>
      <c r="I162" s="13">
        <v>250</v>
      </c>
      <c r="J162" s="13">
        <v>250</v>
      </c>
    </row>
    <row r="163" spans="2:10" ht="32.25" thickBot="1">
      <c r="B163" s="273" t="s">
        <v>20</v>
      </c>
      <c r="C163" s="292" t="s">
        <v>55</v>
      </c>
      <c r="D163" s="91" t="s">
        <v>49</v>
      </c>
      <c r="E163" s="91" t="s">
        <v>52</v>
      </c>
      <c r="F163" s="93"/>
      <c r="G163" s="93"/>
      <c r="H163" s="195">
        <f>SUM(H164+H177+H180+H171+H174)</f>
        <v>14152.4085</v>
      </c>
      <c r="I163" s="195">
        <f t="shared" ref="I163:J163" si="34">SUM(I164+I177+I180+I171+I174)</f>
        <v>15016.304</v>
      </c>
      <c r="J163" s="195">
        <f t="shared" si="34"/>
        <v>15062.819</v>
      </c>
    </row>
    <row r="164" spans="2:10" ht="16.5" thickBot="1">
      <c r="B164" s="273" t="s">
        <v>102</v>
      </c>
      <c r="C164" s="292" t="s">
        <v>55</v>
      </c>
      <c r="D164" s="102" t="s">
        <v>49</v>
      </c>
      <c r="E164" s="102" t="s">
        <v>52</v>
      </c>
      <c r="F164" s="78" t="s">
        <v>103</v>
      </c>
      <c r="G164" s="93"/>
      <c r="H164" s="84">
        <f>SUM(H166:H170)</f>
        <v>8702</v>
      </c>
      <c r="I164" s="84">
        <f>SUM(I166:I170)</f>
        <v>8702</v>
      </c>
      <c r="J164" s="84">
        <f>SUM(J166:J170)</f>
        <v>8702</v>
      </c>
    </row>
    <row r="165" spans="2:10" ht="48" thickBot="1">
      <c r="B165" s="19" t="s">
        <v>104</v>
      </c>
      <c r="C165" s="293" t="s">
        <v>55</v>
      </c>
      <c r="D165" s="24" t="s">
        <v>49</v>
      </c>
      <c r="E165" s="24" t="s">
        <v>52</v>
      </c>
      <c r="F165" s="264" t="s">
        <v>103</v>
      </c>
      <c r="G165" s="25"/>
      <c r="H165" s="2">
        <f>SUM(H166:H170)</f>
        <v>8702</v>
      </c>
      <c r="I165" s="2">
        <f>SUM(I166:I170)</f>
        <v>8702</v>
      </c>
      <c r="J165" s="2">
        <f>SUM(J166:J170)</f>
        <v>8702</v>
      </c>
    </row>
    <row r="166" spans="2:10" ht="63.75" thickBot="1">
      <c r="B166" s="19" t="s">
        <v>100</v>
      </c>
      <c r="C166" s="293" t="s">
        <v>55</v>
      </c>
      <c r="D166" s="24" t="s">
        <v>49</v>
      </c>
      <c r="E166" s="24" t="s">
        <v>52</v>
      </c>
      <c r="F166" s="264" t="s">
        <v>103</v>
      </c>
      <c r="G166" s="264">
        <v>111</v>
      </c>
      <c r="H166" s="2">
        <v>5750</v>
      </c>
      <c r="I166" s="2">
        <v>5750</v>
      </c>
      <c r="J166" s="2">
        <v>5750</v>
      </c>
    </row>
    <row r="167" spans="2:10" ht="79.5" thickBot="1">
      <c r="B167" s="19" t="s">
        <v>8</v>
      </c>
      <c r="C167" s="293" t="s">
        <v>55</v>
      </c>
      <c r="D167" s="24" t="s">
        <v>49</v>
      </c>
      <c r="E167" s="24" t="s">
        <v>52</v>
      </c>
      <c r="F167" s="264" t="s">
        <v>103</v>
      </c>
      <c r="G167" s="264">
        <v>119</v>
      </c>
      <c r="H167" s="2">
        <v>1737</v>
      </c>
      <c r="I167" s="2">
        <v>1737</v>
      </c>
      <c r="J167" s="2">
        <v>1737</v>
      </c>
    </row>
    <row r="168" spans="2:10" ht="48" thickBot="1">
      <c r="B168" s="19" t="s">
        <v>10</v>
      </c>
      <c r="C168" s="293" t="s">
        <v>55</v>
      </c>
      <c r="D168" s="24" t="s">
        <v>49</v>
      </c>
      <c r="E168" s="24" t="s">
        <v>52</v>
      </c>
      <c r="F168" s="264" t="s">
        <v>103</v>
      </c>
      <c r="G168" s="264">
        <v>244</v>
      </c>
      <c r="H168" s="2">
        <v>395</v>
      </c>
      <c r="I168" s="2">
        <v>395</v>
      </c>
      <c r="J168" s="2">
        <v>395</v>
      </c>
    </row>
    <row r="169" spans="2:10" ht="32.25" thickBot="1">
      <c r="B169" s="19" t="s">
        <v>350</v>
      </c>
      <c r="C169" s="293" t="s">
        <v>55</v>
      </c>
      <c r="D169" s="24" t="s">
        <v>49</v>
      </c>
      <c r="E169" s="24" t="s">
        <v>52</v>
      </c>
      <c r="F169" s="264" t="s">
        <v>103</v>
      </c>
      <c r="G169" s="264">
        <v>247</v>
      </c>
      <c r="H169" s="2">
        <v>820</v>
      </c>
      <c r="I169" s="2">
        <v>820</v>
      </c>
      <c r="J169" s="2">
        <v>820</v>
      </c>
    </row>
    <row r="170" spans="2:10" ht="32.25" thickBot="1">
      <c r="B170" s="4" t="s">
        <v>34</v>
      </c>
      <c r="C170" s="293" t="s">
        <v>55</v>
      </c>
      <c r="D170" s="24" t="s">
        <v>49</v>
      </c>
      <c r="E170" s="24" t="s">
        <v>52</v>
      </c>
      <c r="F170" s="264" t="s">
        <v>103</v>
      </c>
      <c r="G170" s="264">
        <v>850</v>
      </c>
      <c r="H170" s="2"/>
      <c r="I170" s="234"/>
      <c r="J170" s="234"/>
    </row>
    <row r="171" spans="2:10" ht="32.25" thickBot="1">
      <c r="B171" s="169" t="s">
        <v>447</v>
      </c>
      <c r="C171" s="292" t="s">
        <v>55</v>
      </c>
      <c r="D171" s="96" t="s">
        <v>49</v>
      </c>
      <c r="E171" s="96" t="s">
        <v>52</v>
      </c>
      <c r="F171" s="100" t="s">
        <v>469</v>
      </c>
      <c r="G171" s="100"/>
      <c r="H171" s="78">
        <f>SUM(H172:H173)</f>
        <v>1081.181</v>
      </c>
      <c r="I171" s="78">
        <f t="shared" ref="I171:J171" si="35">SUM(I172:I173)</f>
        <v>1946.75</v>
      </c>
      <c r="J171" s="78">
        <f t="shared" si="35"/>
        <v>1945.9380000000001</v>
      </c>
    </row>
    <row r="172" spans="2:10" ht="63.75" thickBot="1">
      <c r="B172" s="192" t="s">
        <v>72</v>
      </c>
      <c r="C172" s="293" t="s">
        <v>55</v>
      </c>
      <c r="D172" s="24" t="s">
        <v>49</v>
      </c>
      <c r="E172" s="24" t="s">
        <v>52</v>
      </c>
      <c r="F172" s="264" t="s">
        <v>469</v>
      </c>
      <c r="G172" s="264">
        <v>111</v>
      </c>
      <c r="H172" s="2">
        <v>830.4</v>
      </c>
      <c r="I172" s="2">
        <v>1495.2</v>
      </c>
      <c r="J172" s="2">
        <v>1494.576</v>
      </c>
    </row>
    <row r="173" spans="2:10" ht="79.5" thickBot="1">
      <c r="B173" s="19" t="s">
        <v>8</v>
      </c>
      <c r="C173" s="293" t="s">
        <v>55</v>
      </c>
      <c r="D173" s="24" t="s">
        <v>49</v>
      </c>
      <c r="E173" s="24" t="s">
        <v>52</v>
      </c>
      <c r="F173" s="264" t="s">
        <v>469</v>
      </c>
      <c r="G173" s="264">
        <v>119</v>
      </c>
      <c r="H173" s="2">
        <v>250.78100000000001</v>
      </c>
      <c r="I173" s="2">
        <v>451.55</v>
      </c>
      <c r="J173" s="2">
        <v>451.36200000000002</v>
      </c>
    </row>
    <row r="174" spans="2:10" ht="63.75" thickBot="1">
      <c r="B174" s="168" t="s">
        <v>365</v>
      </c>
      <c r="C174" s="292" t="s">
        <v>55</v>
      </c>
      <c r="D174" s="96" t="s">
        <v>49</v>
      </c>
      <c r="E174" s="96" t="s">
        <v>52</v>
      </c>
      <c r="F174" s="100" t="s">
        <v>467</v>
      </c>
      <c r="G174" s="100"/>
      <c r="H174" s="78">
        <f>SUM(H175:H176)</f>
        <v>1939.4549999999999</v>
      </c>
      <c r="I174" s="78">
        <f t="shared" ref="I174:J174" si="36">SUM(I175:I176)</f>
        <v>3475.404</v>
      </c>
      <c r="J174" s="78">
        <f t="shared" si="36"/>
        <v>3522.7309999999998</v>
      </c>
    </row>
    <row r="175" spans="2:10" ht="63.75" thickBot="1">
      <c r="B175" s="19" t="s">
        <v>100</v>
      </c>
      <c r="C175" s="293" t="s">
        <v>55</v>
      </c>
      <c r="D175" s="24" t="s">
        <v>49</v>
      </c>
      <c r="E175" s="24" t="s">
        <v>52</v>
      </c>
      <c r="F175" s="264" t="s">
        <v>467</v>
      </c>
      <c r="G175" s="264">
        <v>111</v>
      </c>
      <c r="H175" s="2">
        <v>1489.596</v>
      </c>
      <c r="I175" s="2">
        <v>2669.2809999999999</v>
      </c>
      <c r="J175" s="2">
        <v>2705.6309999999999</v>
      </c>
    </row>
    <row r="176" spans="2:10" ht="79.5" thickBot="1">
      <c r="B176" s="19" t="s">
        <v>8</v>
      </c>
      <c r="C176" s="293" t="s">
        <v>55</v>
      </c>
      <c r="D176" s="24" t="s">
        <v>49</v>
      </c>
      <c r="E176" s="24" t="s">
        <v>52</v>
      </c>
      <c r="F176" s="264" t="s">
        <v>467</v>
      </c>
      <c r="G176" s="264">
        <v>119</v>
      </c>
      <c r="H176" s="2">
        <v>449.85899999999998</v>
      </c>
      <c r="I176" s="2">
        <v>806.12300000000005</v>
      </c>
      <c r="J176" s="2">
        <v>817.1</v>
      </c>
    </row>
    <row r="177" spans="2:10" ht="63.75" thickBot="1">
      <c r="B177" s="193" t="s">
        <v>422</v>
      </c>
      <c r="C177" s="292" t="s">
        <v>55</v>
      </c>
      <c r="D177" s="102" t="s">
        <v>49</v>
      </c>
      <c r="E177" s="102" t="s">
        <v>52</v>
      </c>
      <c r="F177" s="82" t="s">
        <v>419</v>
      </c>
      <c r="G177" s="88"/>
      <c r="H177" s="82">
        <f t="shared" ref="H177:J177" si="37">SUM(H179:H179)</f>
        <v>1603.7725</v>
      </c>
      <c r="I177" s="82">
        <f t="shared" si="37"/>
        <v>66.150000000000006</v>
      </c>
      <c r="J177" s="82">
        <f t="shared" si="37"/>
        <v>66.150000000000006</v>
      </c>
    </row>
    <row r="178" spans="2:10" ht="48" thickBot="1">
      <c r="B178" s="192" t="s">
        <v>421</v>
      </c>
      <c r="C178" s="293" t="s">
        <v>55</v>
      </c>
      <c r="D178" s="104" t="s">
        <v>49</v>
      </c>
      <c r="E178" s="104" t="s">
        <v>52</v>
      </c>
      <c r="F178" s="13" t="s">
        <v>420</v>
      </c>
      <c r="G178" s="264"/>
      <c r="H178" s="13">
        <f t="shared" ref="H178:J178" si="38">SUM(H179:H179)</f>
        <v>1603.7725</v>
      </c>
      <c r="I178" s="13">
        <f t="shared" si="38"/>
        <v>66.150000000000006</v>
      </c>
      <c r="J178" s="13">
        <f t="shared" si="38"/>
        <v>66.150000000000006</v>
      </c>
    </row>
    <row r="179" spans="2:10" ht="48" thickBot="1">
      <c r="B179" s="19" t="s">
        <v>10</v>
      </c>
      <c r="C179" s="293" t="s">
        <v>55</v>
      </c>
      <c r="D179" s="104" t="s">
        <v>49</v>
      </c>
      <c r="E179" s="104" t="s">
        <v>52</v>
      </c>
      <c r="F179" s="13" t="s">
        <v>420</v>
      </c>
      <c r="G179" s="264">
        <v>244</v>
      </c>
      <c r="H179" s="13">
        <v>1603.7725</v>
      </c>
      <c r="I179" s="13">
        <v>66.150000000000006</v>
      </c>
      <c r="J179" s="13">
        <v>66.150000000000006</v>
      </c>
    </row>
    <row r="180" spans="2:10" ht="15.75">
      <c r="B180" s="401" t="s">
        <v>441</v>
      </c>
      <c r="C180" s="291"/>
      <c r="D180" s="403" t="s">
        <v>49</v>
      </c>
      <c r="E180" s="403" t="s">
        <v>52</v>
      </c>
      <c r="F180" s="405" t="s">
        <v>429</v>
      </c>
      <c r="G180" s="385"/>
      <c r="H180" s="387">
        <f>SUM(H182:H185)</f>
        <v>826</v>
      </c>
      <c r="I180" s="387">
        <f t="shared" ref="I180:J180" si="39">SUM(I182:I185)</f>
        <v>826</v>
      </c>
      <c r="J180" s="387">
        <f t="shared" si="39"/>
        <v>826</v>
      </c>
    </row>
    <row r="181" spans="2:10" ht="109.5" customHeight="1" thickBot="1">
      <c r="B181" s="402"/>
      <c r="C181" s="292" t="s">
        <v>55</v>
      </c>
      <c r="D181" s="404"/>
      <c r="E181" s="404"/>
      <c r="F181" s="406"/>
      <c r="G181" s="386"/>
      <c r="H181" s="388"/>
      <c r="I181" s="388"/>
      <c r="J181" s="388"/>
    </row>
    <row r="182" spans="2:10" ht="63.75" thickBot="1">
      <c r="B182" s="19" t="s">
        <v>11</v>
      </c>
      <c r="C182" s="293" t="s">
        <v>55</v>
      </c>
      <c r="D182" s="104" t="s">
        <v>49</v>
      </c>
      <c r="E182" s="104" t="s">
        <v>52</v>
      </c>
      <c r="F182" s="264" t="s">
        <v>429</v>
      </c>
      <c r="G182" s="264">
        <v>121</v>
      </c>
      <c r="H182" s="112">
        <v>572</v>
      </c>
      <c r="I182" s="112">
        <v>572</v>
      </c>
      <c r="J182" s="112">
        <v>572</v>
      </c>
    </row>
    <row r="183" spans="2:10" ht="16.5" thickBot="1">
      <c r="B183" s="19" t="s">
        <v>213</v>
      </c>
      <c r="C183" s="293" t="s">
        <v>55</v>
      </c>
      <c r="D183" s="104" t="s">
        <v>49</v>
      </c>
      <c r="E183" s="104" t="s">
        <v>52</v>
      </c>
      <c r="F183" s="264" t="s">
        <v>429</v>
      </c>
      <c r="G183" s="264">
        <v>122</v>
      </c>
      <c r="H183" s="112"/>
      <c r="I183" s="112"/>
      <c r="J183" s="112"/>
    </row>
    <row r="184" spans="2:10" ht="79.5" thickBot="1">
      <c r="B184" s="19" t="s">
        <v>8</v>
      </c>
      <c r="C184" s="293" t="s">
        <v>55</v>
      </c>
      <c r="D184" s="104" t="s">
        <v>49</v>
      </c>
      <c r="E184" s="104" t="s">
        <v>52</v>
      </c>
      <c r="F184" s="264" t="s">
        <v>429</v>
      </c>
      <c r="G184" s="264">
        <v>129</v>
      </c>
      <c r="H184" s="112">
        <v>172</v>
      </c>
      <c r="I184" s="112">
        <v>172</v>
      </c>
      <c r="J184" s="112">
        <v>172</v>
      </c>
    </row>
    <row r="185" spans="2:10" ht="30.75" thickBot="1">
      <c r="B185" s="80" t="s">
        <v>10</v>
      </c>
      <c r="C185" s="293" t="s">
        <v>55</v>
      </c>
      <c r="D185" s="104" t="s">
        <v>49</v>
      </c>
      <c r="E185" s="104" t="s">
        <v>52</v>
      </c>
      <c r="F185" s="264" t="s">
        <v>429</v>
      </c>
      <c r="G185" s="264">
        <v>244</v>
      </c>
      <c r="H185" s="112">
        <v>82</v>
      </c>
      <c r="I185" s="112">
        <v>82</v>
      </c>
      <c r="J185" s="112">
        <v>82</v>
      </c>
    </row>
    <row r="186" spans="2:10" ht="16.5" thickBot="1">
      <c r="B186" s="273" t="s">
        <v>38</v>
      </c>
      <c r="C186" s="292" t="s">
        <v>55</v>
      </c>
      <c r="D186" s="85" t="s">
        <v>57</v>
      </c>
      <c r="E186" s="85" t="s">
        <v>493</v>
      </c>
      <c r="F186" s="93"/>
      <c r="G186" s="93"/>
      <c r="H186" s="84">
        <f>SUM(H187+H193+H195+H197+H199+H206)</f>
        <v>38122</v>
      </c>
      <c r="I186" s="84">
        <f t="shared" ref="I186:J186" si="40">SUM(I187+I193+I195+I197+I199+I206)</f>
        <v>37246</v>
      </c>
      <c r="J186" s="84">
        <f t="shared" si="40"/>
        <v>37046</v>
      </c>
    </row>
    <row r="187" spans="2:10" ht="32.25" thickBot="1">
      <c r="B187" s="273" t="s">
        <v>39</v>
      </c>
      <c r="C187" s="292" t="s">
        <v>55</v>
      </c>
      <c r="D187" s="85" t="s">
        <v>57</v>
      </c>
      <c r="E187" s="85" t="s">
        <v>50</v>
      </c>
      <c r="F187" s="84" t="s">
        <v>105</v>
      </c>
      <c r="G187" s="93"/>
      <c r="H187" s="84">
        <f>SUM(H188:H192)</f>
        <v>19852</v>
      </c>
      <c r="I187" s="84">
        <f t="shared" ref="I187:J187" si="41">SUM(I188:I192)</f>
        <v>19852</v>
      </c>
      <c r="J187" s="84">
        <f t="shared" si="41"/>
        <v>19852</v>
      </c>
    </row>
    <row r="188" spans="2:10" ht="63.75" thickBot="1">
      <c r="B188" s="19" t="s">
        <v>100</v>
      </c>
      <c r="C188" s="293" t="s">
        <v>55</v>
      </c>
      <c r="D188" s="24" t="s">
        <v>57</v>
      </c>
      <c r="E188" s="24" t="s">
        <v>50</v>
      </c>
      <c r="F188" s="264" t="s">
        <v>105</v>
      </c>
      <c r="G188" s="264">
        <v>111</v>
      </c>
      <c r="H188" s="2">
        <v>14200</v>
      </c>
      <c r="I188" s="2">
        <v>14200</v>
      </c>
      <c r="J188" s="2">
        <v>14200</v>
      </c>
    </row>
    <row r="189" spans="2:10" ht="79.5" thickBot="1">
      <c r="B189" s="19" t="s">
        <v>8</v>
      </c>
      <c r="C189" s="293" t="s">
        <v>55</v>
      </c>
      <c r="D189" s="24" t="s">
        <v>57</v>
      </c>
      <c r="E189" s="24" t="s">
        <v>50</v>
      </c>
      <c r="F189" s="264" t="s">
        <v>105</v>
      </c>
      <c r="G189" s="264">
        <v>119</v>
      </c>
      <c r="H189" s="2">
        <v>4288</v>
      </c>
      <c r="I189" s="2">
        <v>4288</v>
      </c>
      <c r="J189" s="2">
        <v>4288</v>
      </c>
    </row>
    <row r="190" spans="2:10" ht="48" thickBot="1">
      <c r="B190" s="19" t="s">
        <v>10</v>
      </c>
      <c r="C190" s="293" t="s">
        <v>55</v>
      </c>
      <c r="D190" s="24" t="s">
        <v>57</v>
      </c>
      <c r="E190" s="24" t="s">
        <v>50</v>
      </c>
      <c r="F190" s="264" t="s">
        <v>105</v>
      </c>
      <c r="G190" s="264">
        <v>244</v>
      </c>
      <c r="H190" s="2">
        <v>1114</v>
      </c>
      <c r="I190" s="2">
        <v>1114</v>
      </c>
      <c r="J190" s="2">
        <v>1114</v>
      </c>
    </row>
    <row r="191" spans="2:10" ht="31.5" customHeight="1" thickBot="1">
      <c r="B191" s="19" t="s">
        <v>350</v>
      </c>
      <c r="C191" s="293" t="s">
        <v>55</v>
      </c>
      <c r="D191" s="24" t="s">
        <v>57</v>
      </c>
      <c r="E191" s="24" t="s">
        <v>50</v>
      </c>
      <c r="F191" s="264" t="s">
        <v>105</v>
      </c>
      <c r="G191" s="264">
        <v>247</v>
      </c>
      <c r="H191" s="2">
        <v>250</v>
      </c>
      <c r="I191" s="2">
        <v>250</v>
      </c>
      <c r="J191" s="2">
        <v>250</v>
      </c>
    </row>
    <row r="192" spans="2:10" ht="32.25" hidden="1" thickBot="1">
      <c r="B192" s="4" t="s">
        <v>34</v>
      </c>
      <c r="C192" s="293" t="s">
        <v>55</v>
      </c>
      <c r="D192" s="24" t="s">
        <v>57</v>
      </c>
      <c r="E192" s="24" t="s">
        <v>50</v>
      </c>
      <c r="F192" s="264" t="s">
        <v>105</v>
      </c>
      <c r="G192" s="264">
        <v>850</v>
      </c>
      <c r="H192" s="2"/>
      <c r="I192" s="234"/>
      <c r="J192" s="234"/>
    </row>
    <row r="193" spans="2:10" ht="48" hidden="1" thickBot="1">
      <c r="B193" s="169" t="s">
        <v>370</v>
      </c>
      <c r="C193" s="292" t="s">
        <v>55</v>
      </c>
      <c r="D193" s="96" t="s">
        <v>57</v>
      </c>
      <c r="E193" s="96" t="s">
        <v>50</v>
      </c>
      <c r="F193" s="100" t="s">
        <v>369</v>
      </c>
      <c r="G193" s="100"/>
      <c r="H193" s="78"/>
      <c r="I193" s="234"/>
      <c r="J193" s="234"/>
    </row>
    <row r="194" spans="2:10" ht="48" hidden="1" thickBot="1">
      <c r="B194" s="19" t="s">
        <v>10</v>
      </c>
      <c r="C194" s="293" t="s">
        <v>55</v>
      </c>
      <c r="D194" s="104" t="s">
        <v>57</v>
      </c>
      <c r="E194" s="104" t="s">
        <v>50</v>
      </c>
      <c r="F194" s="89" t="s">
        <v>369</v>
      </c>
      <c r="G194" s="89">
        <v>244</v>
      </c>
      <c r="H194" s="13"/>
      <c r="I194" s="234"/>
      <c r="J194" s="234"/>
    </row>
    <row r="195" spans="2:10" ht="95.25" hidden="1" thickBot="1">
      <c r="B195" s="273" t="s">
        <v>367</v>
      </c>
      <c r="C195" s="292" t="s">
        <v>55</v>
      </c>
      <c r="D195" s="96" t="s">
        <v>57</v>
      </c>
      <c r="E195" s="96" t="s">
        <v>50</v>
      </c>
      <c r="F195" s="100" t="s">
        <v>423</v>
      </c>
      <c r="G195" s="100"/>
      <c r="H195" s="78"/>
      <c r="I195" s="234"/>
      <c r="J195" s="234"/>
    </row>
    <row r="196" spans="2:10" ht="63.75" hidden="1" thickBot="1">
      <c r="B196" s="285" t="s">
        <v>368</v>
      </c>
      <c r="C196" s="293" t="s">
        <v>55</v>
      </c>
      <c r="D196" s="24" t="s">
        <v>57</v>
      </c>
      <c r="E196" s="24" t="s">
        <v>50</v>
      </c>
      <c r="F196" s="264" t="s">
        <v>423</v>
      </c>
      <c r="G196" s="264">
        <v>414</v>
      </c>
      <c r="H196" s="2"/>
      <c r="I196" s="234"/>
      <c r="J196" s="234"/>
    </row>
    <row r="197" spans="2:10" ht="48" hidden="1" thickBot="1">
      <c r="B197" s="169" t="s">
        <v>366</v>
      </c>
      <c r="C197" s="292" t="s">
        <v>55</v>
      </c>
      <c r="D197" s="96" t="s">
        <v>57</v>
      </c>
      <c r="E197" s="96" t="s">
        <v>50</v>
      </c>
      <c r="F197" s="78" t="s">
        <v>430</v>
      </c>
      <c r="G197" s="100"/>
      <c r="H197" s="82"/>
      <c r="I197" s="234"/>
      <c r="J197" s="234"/>
    </row>
    <row r="198" spans="2:10" ht="48" hidden="1" thickBot="1">
      <c r="B198" s="19" t="s">
        <v>10</v>
      </c>
      <c r="C198" s="293" t="s">
        <v>55</v>
      </c>
      <c r="D198" s="104" t="s">
        <v>57</v>
      </c>
      <c r="E198" s="104" t="s">
        <v>50</v>
      </c>
      <c r="F198" s="13" t="s">
        <v>430</v>
      </c>
      <c r="G198" s="89">
        <v>244</v>
      </c>
      <c r="H198" s="13"/>
      <c r="I198" s="234"/>
      <c r="J198" s="234"/>
    </row>
    <row r="199" spans="2:10" ht="16.5" thickBot="1">
      <c r="B199" s="273" t="s">
        <v>106</v>
      </c>
      <c r="C199" s="292" t="s">
        <v>55</v>
      </c>
      <c r="D199" s="102" t="s">
        <v>57</v>
      </c>
      <c r="E199" s="102" t="s">
        <v>50</v>
      </c>
      <c r="F199" s="84" t="s">
        <v>107</v>
      </c>
      <c r="G199" s="93"/>
      <c r="H199" s="84">
        <f>SUM(H201:H205)</f>
        <v>12756</v>
      </c>
      <c r="I199" s="84">
        <f t="shared" ref="I199:J199" si="42">SUM(I201:I205)</f>
        <v>11880</v>
      </c>
      <c r="J199" s="84">
        <f t="shared" si="42"/>
        <v>11680</v>
      </c>
    </row>
    <row r="200" spans="2:10" ht="48" thickBot="1">
      <c r="B200" s="19" t="s">
        <v>104</v>
      </c>
      <c r="C200" s="293" t="s">
        <v>55</v>
      </c>
      <c r="D200" s="24" t="s">
        <v>57</v>
      </c>
      <c r="E200" s="24" t="s">
        <v>50</v>
      </c>
      <c r="F200" s="264" t="s">
        <v>107</v>
      </c>
      <c r="G200" s="25"/>
      <c r="H200" s="2">
        <f>SUM(H201:H205)</f>
        <v>12756</v>
      </c>
      <c r="I200" s="2">
        <f t="shared" ref="I200:J200" si="43">SUM(I201:I205)</f>
        <v>11880</v>
      </c>
      <c r="J200" s="2">
        <f t="shared" si="43"/>
        <v>11680</v>
      </c>
    </row>
    <row r="201" spans="2:10" ht="63.75" thickBot="1">
      <c r="B201" s="19" t="s">
        <v>100</v>
      </c>
      <c r="C201" s="293" t="s">
        <v>55</v>
      </c>
      <c r="D201" s="24" t="s">
        <v>57</v>
      </c>
      <c r="E201" s="24" t="s">
        <v>50</v>
      </c>
      <c r="F201" s="264" t="s">
        <v>107</v>
      </c>
      <c r="G201" s="264">
        <v>111</v>
      </c>
      <c r="H201" s="2">
        <v>9292</v>
      </c>
      <c r="I201" s="2">
        <v>8900</v>
      </c>
      <c r="J201" s="2">
        <v>8700</v>
      </c>
    </row>
    <row r="202" spans="2:10" ht="79.5" thickBot="1">
      <c r="B202" s="19" t="s">
        <v>8</v>
      </c>
      <c r="C202" s="293" t="s">
        <v>55</v>
      </c>
      <c r="D202" s="24" t="s">
        <v>57</v>
      </c>
      <c r="E202" s="24" t="s">
        <v>50</v>
      </c>
      <c r="F202" s="264" t="s">
        <v>107</v>
      </c>
      <c r="G202" s="264">
        <v>119</v>
      </c>
      <c r="H202" s="2">
        <v>2806</v>
      </c>
      <c r="I202" s="2">
        <v>2600</v>
      </c>
      <c r="J202" s="2">
        <v>2600</v>
      </c>
    </row>
    <row r="203" spans="2:10" ht="48" thickBot="1">
      <c r="B203" s="19" t="s">
        <v>10</v>
      </c>
      <c r="C203" s="293" t="s">
        <v>55</v>
      </c>
      <c r="D203" s="24" t="s">
        <v>57</v>
      </c>
      <c r="E203" s="24" t="s">
        <v>50</v>
      </c>
      <c r="F203" s="264" t="s">
        <v>107</v>
      </c>
      <c r="G203" s="264">
        <v>244</v>
      </c>
      <c r="H203" s="2">
        <v>295</v>
      </c>
      <c r="I203" s="2">
        <v>200</v>
      </c>
      <c r="J203" s="2">
        <v>200</v>
      </c>
    </row>
    <row r="204" spans="2:10" ht="32.25" thickBot="1">
      <c r="B204" s="19" t="s">
        <v>350</v>
      </c>
      <c r="C204" s="293" t="s">
        <v>55</v>
      </c>
      <c r="D204" s="24" t="s">
        <v>57</v>
      </c>
      <c r="E204" s="24" t="s">
        <v>50</v>
      </c>
      <c r="F204" s="264" t="s">
        <v>107</v>
      </c>
      <c r="G204" s="264">
        <v>247</v>
      </c>
      <c r="H204" s="2">
        <v>363</v>
      </c>
      <c r="I204" s="2">
        <v>180</v>
      </c>
      <c r="J204" s="2">
        <v>180</v>
      </c>
    </row>
    <row r="205" spans="2:10" ht="32.25" thickBot="1">
      <c r="B205" s="4" t="s">
        <v>34</v>
      </c>
      <c r="C205" s="293" t="s">
        <v>55</v>
      </c>
      <c r="D205" s="24" t="s">
        <v>57</v>
      </c>
      <c r="E205" s="24" t="s">
        <v>50</v>
      </c>
      <c r="F205" s="264" t="s">
        <v>107</v>
      </c>
      <c r="G205" s="264">
        <v>850</v>
      </c>
      <c r="H205" s="2"/>
      <c r="I205" s="234"/>
      <c r="J205" s="234"/>
    </row>
    <row r="206" spans="2:10" ht="32.25" thickBot="1">
      <c r="B206" s="273" t="s">
        <v>108</v>
      </c>
      <c r="C206" s="292" t="s">
        <v>55</v>
      </c>
      <c r="D206" s="85" t="s">
        <v>57</v>
      </c>
      <c r="E206" s="85" t="s">
        <v>47</v>
      </c>
      <c r="F206" s="93"/>
      <c r="G206" s="93"/>
      <c r="H206" s="84">
        <f>SUM(H209:H212)</f>
        <v>5514</v>
      </c>
      <c r="I206" s="84">
        <f>SUM(I209:I212)</f>
        <v>5514</v>
      </c>
      <c r="J206" s="84">
        <f>SUM(J209:J212)</f>
        <v>5514</v>
      </c>
    </row>
    <row r="207" spans="2:10" ht="16.5" thickBot="1">
      <c r="B207" s="282" t="s">
        <v>109</v>
      </c>
      <c r="C207" s="293" t="s">
        <v>55</v>
      </c>
      <c r="D207" s="29" t="s">
        <v>57</v>
      </c>
      <c r="E207" s="29" t="s">
        <v>47</v>
      </c>
      <c r="F207" s="3" t="s">
        <v>110</v>
      </c>
      <c r="G207" s="25"/>
      <c r="H207" s="3">
        <f>SUM(H209:H212)</f>
        <v>5514</v>
      </c>
      <c r="I207" s="3">
        <f>SUM(I209:I212)</f>
        <v>5514</v>
      </c>
      <c r="J207" s="3">
        <f>SUM(J209:J212)</f>
        <v>5514</v>
      </c>
    </row>
    <row r="208" spans="2:10" ht="16.5" thickBot="1">
      <c r="B208" s="282" t="s">
        <v>111</v>
      </c>
      <c r="C208" s="293" t="s">
        <v>55</v>
      </c>
      <c r="D208" s="24" t="s">
        <v>57</v>
      </c>
      <c r="E208" s="24" t="s">
        <v>47</v>
      </c>
      <c r="F208" s="264" t="s">
        <v>110</v>
      </c>
      <c r="G208" s="25"/>
      <c r="H208" s="2">
        <f>SUM(H209:H212)</f>
        <v>5514</v>
      </c>
      <c r="I208" s="2">
        <f>SUM(I209:I212)</f>
        <v>5514</v>
      </c>
      <c r="J208" s="2">
        <f>SUM(J209:J212)</f>
        <v>5514</v>
      </c>
    </row>
    <row r="209" spans="2:10" ht="63.75" thickBot="1">
      <c r="B209" s="19" t="s">
        <v>100</v>
      </c>
      <c r="C209" s="293" t="s">
        <v>55</v>
      </c>
      <c r="D209" s="24" t="s">
        <v>57</v>
      </c>
      <c r="E209" s="24" t="s">
        <v>47</v>
      </c>
      <c r="F209" s="264" t="s">
        <v>110</v>
      </c>
      <c r="G209" s="264">
        <v>111</v>
      </c>
      <c r="H209" s="2">
        <v>4083</v>
      </c>
      <c r="I209" s="2">
        <v>4083</v>
      </c>
      <c r="J209" s="2">
        <v>4083</v>
      </c>
    </row>
    <row r="210" spans="2:10" ht="79.5" thickBot="1">
      <c r="B210" s="19" t="s">
        <v>8</v>
      </c>
      <c r="C210" s="293" t="s">
        <v>55</v>
      </c>
      <c r="D210" s="24" t="s">
        <v>57</v>
      </c>
      <c r="E210" s="24" t="s">
        <v>47</v>
      </c>
      <c r="F210" s="264" t="s">
        <v>110</v>
      </c>
      <c r="G210" s="264">
        <v>119</v>
      </c>
      <c r="H210" s="2">
        <v>1233</v>
      </c>
      <c r="I210" s="2">
        <v>1233</v>
      </c>
      <c r="J210" s="2">
        <v>1233</v>
      </c>
    </row>
    <row r="211" spans="2:10" ht="48" thickBot="1">
      <c r="B211" s="19" t="s">
        <v>10</v>
      </c>
      <c r="C211" s="293" t="s">
        <v>55</v>
      </c>
      <c r="D211" s="24" t="s">
        <v>57</v>
      </c>
      <c r="E211" s="24" t="s">
        <v>47</v>
      </c>
      <c r="F211" s="264" t="s">
        <v>110</v>
      </c>
      <c r="G211" s="264">
        <v>244</v>
      </c>
      <c r="H211" s="2">
        <v>198</v>
      </c>
      <c r="I211" s="2">
        <v>198</v>
      </c>
      <c r="J211" s="2">
        <v>198</v>
      </c>
    </row>
    <row r="212" spans="2:10" ht="32.25" thickBot="1">
      <c r="B212" s="4" t="s">
        <v>34</v>
      </c>
      <c r="C212" s="293" t="s">
        <v>55</v>
      </c>
      <c r="D212" s="24" t="s">
        <v>57</v>
      </c>
      <c r="E212" s="24" t="s">
        <v>47</v>
      </c>
      <c r="F212" s="264" t="s">
        <v>110</v>
      </c>
      <c r="G212" s="264">
        <v>850</v>
      </c>
      <c r="H212" s="2"/>
      <c r="I212" s="234"/>
      <c r="J212" s="234"/>
    </row>
    <row r="213" spans="2:10" ht="16.5" thickBot="1">
      <c r="B213" s="273" t="s">
        <v>22</v>
      </c>
      <c r="C213" s="292" t="s">
        <v>55</v>
      </c>
      <c r="D213" s="91">
        <v>10</v>
      </c>
      <c r="E213" s="92"/>
      <c r="F213" s="93"/>
      <c r="G213" s="93"/>
      <c r="H213" s="94">
        <f>SUM(H214+H220+H217)</f>
        <v>8836.5</v>
      </c>
      <c r="I213" s="94">
        <f t="shared" ref="I213:J213" si="44">SUM(I214+I220+I217)</f>
        <v>11171.7</v>
      </c>
      <c r="J213" s="94">
        <f t="shared" si="44"/>
        <v>11171.7</v>
      </c>
    </row>
    <row r="214" spans="2:10" ht="16.5" thickBot="1">
      <c r="B214" s="273" t="s">
        <v>23</v>
      </c>
      <c r="C214" s="292" t="s">
        <v>55</v>
      </c>
      <c r="D214" s="96">
        <v>10</v>
      </c>
      <c r="E214" s="96" t="s">
        <v>50</v>
      </c>
      <c r="F214" s="93"/>
      <c r="G214" s="93"/>
      <c r="H214" s="78">
        <v>1500</v>
      </c>
      <c r="I214" s="78">
        <v>1500</v>
      </c>
      <c r="J214" s="78">
        <v>1500</v>
      </c>
    </row>
    <row r="215" spans="2:10" ht="48" thickBot="1">
      <c r="B215" s="19" t="s">
        <v>112</v>
      </c>
      <c r="C215" s="293" t="s">
        <v>55</v>
      </c>
      <c r="D215" s="24">
        <v>10</v>
      </c>
      <c r="E215" s="24" t="s">
        <v>50</v>
      </c>
      <c r="F215" s="264" t="s">
        <v>424</v>
      </c>
      <c r="G215" s="25"/>
      <c r="H215" s="2">
        <v>1500</v>
      </c>
      <c r="I215" s="2">
        <v>1500</v>
      </c>
      <c r="J215" s="2">
        <v>1500</v>
      </c>
    </row>
    <row r="216" spans="2:10" ht="32.25" thickBot="1">
      <c r="B216" s="19" t="s">
        <v>24</v>
      </c>
      <c r="C216" s="293" t="s">
        <v>55</v>
      </c>
      <c r="D216" s="24">
        <v>10</v>
      </c>
      <c r="E216" s="24" t="s">
        <v>50</v>
      </c>
      <c r="F216" s="264" t="s">
        <v>424</v>
      </c>
      <c r="G216" s="264">
        <v>312</v>
      </c>
      <c r="H216" s="2">
        <v>1500</v>
      </c>
      <c r="I216" s="2">
        <v>1500</v>
      </c>
      <c r="J216" s="2">
        <v>1500</v>
      </c>
    </row>
    <row r="217" spans="2:10" ht="32.25" thickBot="1">
      <c r="B217" s="168" t="s">
        <v>456</v>
      </c>
      <c r="C217" s="292" t="s">
        <v>55</v>
      </c>
      <c r="D217" s="96" t="s">
        <v>116</v>
      </c>
      <c r="E217" s="96" t="s">
        <v>51</v>
      </c>
      <c r="F217" s="100"/>
      <c r="G217" s="100"/>
      <c r="H217" s="78">
        <v>3000</v>
      </c>
      <c r="I217" s="78">
        <v>3000</v>
      </c>
      <c r="J217" s="78">
        <v>3000</v>
      </c>
    </row>
    <row r="218" spans="2:10" ht="32.25" thickBot="1">
      <c r="B218" s="19" t="s">
        <v>459</v>
      </c>
      <c r="C218" s="293" t="s">
        <v>55</v>
      </c>
      <c r="D218" s="24" t="s">
        <v>116</v>
      </c>
      <c r="E218" s="24" t="s">
        <v>51</v>
      </c>
      <c r="F218" s="264" t="s">
        <v>457</v>
      </c>
      <c r="G218" s="264"/>
      <c r="H218" s="2">
        <v>3000</v>
      </c>
      <c r="I218" s="2">
        <v>3000</v>
      </c>
      <c r="J218" s="2">
        <v>3000</v>
      </c>
    </row>
    <row r="219" spans="2:10" ht="16.5" thickBot="1">
      <c r="B219" s="19" t="s">
        <v>458</v>
      </c>
      <c r="C219" s="293" t="s">
        <v>55</v>
      </c>
      <c r="D219" s="24" t="s">
        <v>116</v>
      </c>
      <c r="E219" s="24" t="s">
        <v>51</v>
      </c>
      <c r="F219" s="264" t="s">
        <v>457</v>
      </c>
      <c r="G219" s="264">
        <v>321</v>
      </c>
      <c r="H219" s="2">
        <v>3000</v>
      </c>
      <c r="I219" s="2">
        <v>3000</v>
      </c>
      <c r="J219" s="2">
        <v>3000</v>
      </c>
    </row>
    <row r="220" spans="2:10" ht="16.5" thickBot="1">
      <c r="B220" s="273" t="s">
        <v>25</v>
      </c>
      <c r="C220" s="292" t="s">
        <v>55</v>
      </c>
      <c r="D220" s="91">
        <v>10</v>
      </c>
      <c r="E220" s="91" t="s">
        <v>47</v>
      </c>
      <c r="F220" s="93"/>
      <c r="G220" s="93"/>
      <c r="H220" s="76">
        <f>SUM(H221+H224)</f>
        <v>4336.5</v>
      </c>
      <c r="I220" s="76">
        <f t="shared" ref="I220:J220" si="45">SUM(I221+I224)</f>
        <v>6671.7</v>
      </c>
      <c r="J220" s="76">
        <f t="shared" si="45"/>
        <v>6671.7</v>
      </c>
    </row>
    <row r="221" spans="2:10" ht="142.5" thickBot="1">
      <c r="B221" s="286" t="s">
        <v>427</v>
      </c>
      <c r="C221" s="292" t="s">
        <v>55</v>
      </c>
      <c r="D221" s="96">
        <v>10</v>
      </c>
      <c r="E221" s="96" t="s">
        <v>47</v>
      </c>
      <c r="F221" s="100" t="s">
        <v>425</v>
      </c>
      <c r="G221" s="93"/>
      <c r="H221" s="76">
        <v>2335.1999999999998</v>
      </c>
      <c r="I221" s="76">
        <v>4670.3999999999996</v>
      </c>
      <c r="J221" s="76">
        <v>4670.3999999999996</v>
      </c>
    </row>
    <row r="222" spans="2:10" ht="126.75" thickBot="1">
      <c r="B222" s="192" t="s">
        <v>428</v>
      </c>
      <c r="C222" s="293" t="s">
        <v>55</v>
      </c>
      <c r="D222" s="23">
        <v>10</v>
      </c>
      <c r="E222" s="23" t="s">
        <v>47</v>
      </c>
      <c r="F222" s="20" t="s">
        <v>426</v>
      </c>
      <c r="G222" s="20"/>
      <c r="H222" s="209">
        <v>2335.1999999999998</v>
      </c>
      <c r="I222" s="209">
        <v>4670.3999999999996</v>
      </c>
      <c r="J222" s="209">
        <v>4670.3999999999996</v>
      </c>
    </row>
    <row r="223" spans="2:10" ht="32.25" thickBot="1">
      <c r="B223" s="192" t="s">
        <v>24</v>
      </c>
      <c r="C223" s="293" t="s">
        <v>55</v>
      </c>
      <c r="D223" s="23">
        <v>10</v>
      </c>
      <c r="E223" s="23" t="s">
        <v>47</v>
      </c>
      <c r="F223" s="20" t="s">
        <v>426</v>
      </c>
      <c r="G223" s="264">
        <v>412</v>
      </c>
      <c r="H223" s="209">
        <v>2335.1999999999998</v>
      </c>
      <c r="I223" s="209">
        <v>4670.3999999999996</v>
      </c>
      <c r="J223" s="209">
        <v>4670.3999999999996</v>
      </c>
    </row>
    <row r="224" spans="2:10" ht="189.75" thickBot="1">
      <c r="B224" s="273" t="s">
        <v>113</v>
      </c>
      <c r="C224" s="292" t="s">
        <v>55</v>
      </c>
      <c r="D224" s="96">
        <v>10</v>
      </c>
      <c r="E224" s="96" t="s">
        <v>47</v>
      </c>
      <c r="F224" s="100" t="s">
        <v>431</v>
      </c>
      <c r="G224" s="93"/>
      <c r="H224" s="78">
        <v>2001.3</v>
      </c>
      <c r="I224" s="78">
        <v>2001.3</v>
      </c>
      <c r="J224" s="78">
        <v>2001.3</v>
      </c>
    </row>
    <row r="225" spans="2:10" ht="32.25" thickBot="1">
      <c r="B225" s="19" t="s">
        <v>24</v>
      </c>
      <c r="C225" s="287"/>
      <c r="D225" s="24">
        <v>10</v>
      </c>
      <c r="E225" s="24" t="s">
        <v>47</v>
      </c>
      <c r="F225" s="264" t="s">
        <v>431</v>
      </c>
      <c r="G225" s="264">
        <v>313</v>
      </c>
      <c r="H225" s="2">
        <v>2001.3</v>
      </c>
      <c r="I225" s="2">
        <v>2001.3</v>
      </c>
      <c r="J225" s="2">
        <v>2001.3</v>
      </c>
    </row>
    <row r="226" spans="2:10" ht="32.25" thickBot="1">
      <c r="B226" s="273" t="s">
        <v>26</v>
      </c>
      <c r="C226" s="292" t="s">
        <v>55</v>
      </c>
      <c r="D226" s="91">
        <v>11</v>
      </c>
      <c r="E226" s="83"/>
      <c r="F226" s="82"/>
      <c r="G226" s="82"/>
      <c r="H226" s="84">
        <f>SUM(H227+H234)</f>
        <v>22480.400000000001</v>
      </c>
      <c r="I226" s="84">
        <f t="shared" ref="I226:J226" si="46">SUM(I227+I234)</f>
        <v>18410</v>
      </c>
      <c r="J226" s="84">
        <f t="shared" si="46"/>
        <v>18110</v>
      </c>
    </row>
    <row r="227" spans="2:10" ht="16.5" thickBot="1">
      <c r="B227" s="273" t="s">
        <v>372</v>
      </c>
      <c r="C227" s="292" t="s">
        <v>55</v>
      </c>
      <c r="D227" s="91" t="s">
        <v>266</v>
      </c>
      <c r="E227" s="75" t="s">
        <v>51</v>
      </c>
      <c r="F227" s="82"/>
      <c r="G227" s="82"/>
      <c r="H227" s="84">
        <f>SUM(H229:H233)</f>
        <v>21670.400000000001</v>
      </c>
      <c r="I227" s="84">
        <f t="shared" ref="I227:J227" si="47">SUM(I229:I233)</f>
        <v>17600</v>
      </c>
      <c r="J227" s="84">
        <f t="shared" si="47"/>
        <v>17300</v>
      </c>
    </row>
    <row r="228" spans="2:10" ht="48" thickBot="1">
      <c r="B228" s="19" t="s">
        <v>99</v>
      </c>
      <c r="C228" s="293" t="s">
        <v>55</v>
      </c>
      <c r="D228" s="118" t="s">
        <v>266</v>
      </c>
      <c r="E228" s="12" t="s">
        <v>51</v>
      </c>
      <c r="F228" s="264" t="s">
        <v>432</v>
      </c>
      <c r="G228" s="13"/>
      <c r="H228" s="15">
        <f>SUM(H229:H233)</f>
        <v>21670.400000000001</v>
      </c>
      <c r="I228" s="15">
        <f t="shared" ref="I228:J228" si="48">SUM(I229:I233)</f>
        <v>17600</v>
      </c>
      <c r="J228" s="15">
        <f t="shared" si="48"/>
        <v>17300</v>
      </c>
    </row>
    <row r="229" spans="2:10" ht="63.75" thickBot="1">
      <c r="B229" s="19" t="s">
        <v>100</v>
      </c>
      <c r="C229" s="293" t="s">
        <v>55</v>
      </c>
      <c r="D229" s="118" t="s">
        <v>266</v>
      </c>
      <c r="E229" s="12" t="s">
        <v>51</v>
      </c>
      <c r="F229" s="264" t="s">
        <v>432</v>
      </c>
      <c r="G229" s="13">
        <v>111</v>
      </c>
      <c r="H229" s="15">
        <v>15591</v>
      </c>
      <c r="I229" s="15">
        <v>13200</v>
      </c>
      <c r="J229" s="15">
        <v>13000</v>
      </c>
    </row>
    <row r="230" spans="2:10" ht="79.5" thickBot="1">
      <c r="B230" s="19" t="s">
        <v>8</v>
      </c>
      <c r="C230" s="293" t="s">
        <v>55</v>
      </c>
      <c r="D230" s="118" t="s">
        <v>266</v>
      </c>
      <c r="E230" s="12" t="s">
        <v>51</v>
      </c>
      <c r="F230" s="264" t="s">
        <v>432</v>
      </c>
      <c r="G230" s="13">
        <v>119</v>
      </c>
      <c r="H230" s="15">
        <v>4708</v>
      </c>
      <c r="I230" s="15">
        <v>3900</v>
      </c>
      <c r="J230" s="15">
        <v>3900</v>
      </c>
    </row>
    <row r="231" spans="2:10" ht="48" thickBot="1">
      <c r="B231" s="19" t="s">
        <v>10</v>
      </c>
      <c r="C231" s="293" t="s">
        <v>55</v>
      </c>
      <c r="D231" s="118" t="s">
        <v>266</v>
      </c>
      <c r="E231" s="12" t="s">
        <v>51</v>
      </c>
      <c r="F231" s="264" t="s">
        <v>432</v>
      </c>
      <c r="G231" s="13">
        <v>244</v>
      </c>
      <c r="H231" s="15">
        <v>508.4</v>
      </c>
      <c r="I231" s="15">
        <v>200</v>
      </c>
      <c r="J231" s="15">
        <v>200</v>
      </c>
    </row>
    <row r="232" spans="2:10" ht="32.25" thickBot="1">
      <c r="B232" s="19" t="s">
        <v>350</v>
      </c>
      <c r="C232" s="293" t="s">
        <v>55</v>
      </c>
      <c r="D232" s="118" t="s">
        <v>266</v>
      </c>
      <c r="E232" s="12" t="s">
        <v>51</v>
      </c>
      <c r="F232" s="264" t="s">
        <v>432</v>
      </c>
      <c r="G232" s="13">
        <v>247</v>
      </c>
      <c r="H232" s="15">
        <v>863</v>
      </c>
      <c r="I232" s="15">
        <v>300</v>
      </c>
      <c r="J232" s="15">
        <v>200</v>
      </c>
    </row>
    <row r="233" spans="2:10" ht="32.25" thickBot="1">
      <c r="B233" s="283" t="s">
        <v>34</v>
      </c>
      <c r="C233" s="293" t="s">
        <v>55</v>
      </c>
      <c r="D233" s="118" t="s">
        <v>266</v>
      </c>
      <c r="E233" s="12" t="s">
        <v>51</v>
      </c>
      <c r="F233" s="264" t="s">
        <v>432</v>
      </c>
      <c r="G233" s="13">
        <v>850</v>
      </c>
      <c r="H233" s="15"/>
      <c r="I233" s="15"/>
      <c r="J233" s="15"/>
    </row>
    <row r="234" spans="2:10" ht="16.5" thickBot="1">
      <c r="B234" s="273" t="s">
        <v>27</v>
      </c>
      <c r="C234" s="292" t="s">
        <v>55</v>
      </c>
      <c r="D234" s="102">
        <v>11</v>
      </c>
      <c r="E234" s="102" t="s">
        <v>48</v>
      </c>
      <c r="F234" s="93"/>
      <c r="G234" s="93"/>
      <c r="H234" s="84">
        <v>810</v>
      </c>
      <c r="I234" s="84">
        <v>810</v>
      </c>
      <c r="J234" s="84">
        <v>810</v>
      </c>
    </row>
    <row r="235" spans="2:10" ht="32.25" thickBot="1">
      <c r="B235" s="4" t="s">
        <v>28</v>
      </c>
      <c r="C235" s="293" t="s">
        <v>55</v>
      </c>
      <c r="D235" s="24">
        <v>11</v>
      </c>
      <c r="E235" s="24" t="s">
        <v>48</v>
      </c>
      <c r="F235" s="264" t="s">
        <v>433</v>
      </c>
      <c r="G235" s="25"/>
      <c r="H235" s="17">
        <v>810</v>
      </c>
      <c r="I235" s="17">
        <v>810</v>
      </c>
      <c r="J235" s="17">
        <v>810</v>
      </c>
    </row>
    <row r="236" spans="2:10" ht="48" thickBot="1">
      <c r="B236" s="19" t="s">
        <v>10</v>
      </c>
      <c r="C236" s="293" t="s">
        <v>55</v>
      </c>
      <c r="D236" s="24">
        <v>11</v>
      </c>
      <c r="E236" s="24" t="s">
        <v>48</v>
      </c>
      <c r="F236" s="264" t="s">
        <v>433</v>
      </c>
      <c r="G236" s="264">
        <v>244</v>
      </c>
      <c r="H236" s="17">
        <v>810</v>
      </c>
      <c r="I236" s="17">
        <v>810</v>
      </c>
      <c r="J236" s="17">
        <v>810</v>
      </c>
    </row>
    <row r="237" spans="2:10" ht="32.25" thickBot="1">
      <c r="B237" s="273" t="s">
        <v>29</v>
      </c>
      <c r="C237" s="292" t="s">
        <v>55</v>
      </c>
      <c r="D237" s="91">
        <v>12</v>
      </c>
      <c r="E237" s="92"/>
      <c r="F237" s="93"/>
      <c r="G237" s="93"/>
      <c r="H237" s="84">
        <v>3997</v>
      </c>
      <c r="I237" s="84">
        <v>3900</v>
      </c>
      <c r="J237" s="84">
        <v>2158</v>
      </c>
    </row>
    <row r="238" spans="2:10" ht="32.25" thickBot="1">
      <c r="B238" s="282" t="s">
        <v>30</v>
      </c>
      <c r="C238" s="293" t="s">
        <v>55</v>
      </c>
      <c r="D238" s="24">
        <v>12</v>
      </c>
      <c r="E238" s="24" t="s">
        <v>56</v>
      </c>
      <c r="F238" s="264" t="s">
        <v>434</v>
      </c>
      <c r="G238" s="25"/>
      <c r="H238" s="2">
        <v>3997</v>
      </c>
      <c r="I238" s="2">
        <v>3900</v>
      </c>
      <c r="J238" s="2">
        <v>2158</v>
      </c>
    </row>
    <row r="239" spans="2:10" ht="16.5" customHeight="1">
      <c r="B239" s="397" t="s">
        <v>114</v>
      </c>
      <c r="C239" s="395" t="s">
        <v>55</v>
      </c>
      <c r="D239" s="395">
        <v>12</v>
      </c>
      <c r="E239" s="395" t="s">
        <v>56</v>
      </c>
      <c r="F239" s="399" t="s">
        <v>434</v>
      </c>
      <c r="G239" s="399">
        <v>611</v>
      </c>
      <c r="H239" s="392">
        <v>3997</v>
      </c>
      <c r="I239" s="392">
        <v>3900</v>
      </c>
      <c r="J239" s="392">
        <v>2158</v>
      </c>
    </row>
    <row r="240" spans="2:10" ht="13.5" customHeight="1" thickBot="1">
      <c r="B240" s="398"/>
      <c r="C240" s="396"/>
      <c r="D240" s="396"/>
      <c r="E240" s="396"/>
      <c r="F240" s="400"/>
      <c r="G240" s="400"/>
      <c r="H240" s="393"/>
      <c r="I240" s="393"/>
      <c r="J240" s="393"/>
    </row>
    <row r="241" spans="2:10" ht="63.75" thickBot="1">
      <c r="B241" s="273" t="s">
        <v>32</v>
      </c>
      <c r="C241" s="292" t="s">
        <v>55</v>
      </c>
      <c r="D241" s="91">
        <v>13</v>
      </c>
      <c r="E241" s="85" t="s">
        <v>50</v>
      </c>
      <c r="F241" s="93"/>
      <c r="G241" s="93"/>
      <c r="H241" s="84">
        <v>42</v>
      </c>
      <c r="I241" s="84">
        <v>39</v>
      </c>
      <c r="J241" s="84">
        <v>34</v>
      </c>
    </row>
    <row r="242" spans="2:10" ht="48" thickBot="1">
      <c r="B242" s="19" t="s">
        <v>115</v>
      </c>
      <c r="C242" s="294" t="s">
        <v>55</v>
      </c>
      <c r="D242" s="24">
        <v>13</v>
      </c>
      <c r="E242" s="24" t="s">
        <v>50</v>
      </c>
      <c r="F242" s="25"/>
      <c r="G242" s="25"/>
      <c r="H242" s="17">
        <v>42</v>
      </c>
      <c r="I242" s="17">
        <v>39</v>
      </c>
      <c r="J242" s="17">
        <v>34</v>
      </c>
    </row>
    <row r="243" spans="2:10" ht="48" thickBot="1">
      <c r="B243" s="192" t="s">
        <v>437</v>
      </c>
      <c r="C243" s="294" t="s">
        <v>55</v>
      </c>
      <c r="D243" s="24">
        <v>13</v>
      </c>
      <c r="E243" s="24" t="s">
        <v>50</v>
      </c>
      <c r="F243" s="264" t="s">
        <v>435</v>
      </c>
      <c r="G243" s="25"/>
      <c r="H243" s="17">
        <v>42</v>
      </c>
      <c r="I243" s="17">
        <v>39</v>
      </c>
      <c r="J243" s="17">
        <v>34</v>
      </c>
    </row>
    <row r="244" spans="2:10" ht="48" thickBot="1">
      <c r="B244" s="192" t="s">
        <v>438</v>
      </c>
      <c r="C244" s="294" t="s">
        <v>55</v>
      </c>
      <c r="D244" s="24">
        <v>13</v>
      </c>
      <c r="E244" s="24" t="s">
        <v>50</v>
      </c>
      <c r="F244" s="264" t="s">
        <v>436</v>
      </c>
      <c r="G244" s="25"/>
      <c r="H244" s="17">
        <v>42</v>
      </c>
      <c r="I244" s="17">
        <v>39</v>
      </c>
      <c r="J244" s="17">
        <v>34</v>
      </c>
    </row>
    <row r="245" spans="2:10" ht="32.25" thickBot="1">
      <c r="B245" s="192" t="s">
        <v>33</v>
      </c>
      <c r="C245" s="294" t="s">
        <v>55</v>
      </c>
      <c r="D245" s="24">
        <v>13</v>
      </c>
      <c r="E245" s="24" t="s">
        <v>50</v>
      </c>
      <c r="F245" s="264" t="s">
        <v>436</v>
      </c>
      <c r="G245" s="264">
        <v>730</v>
      </c>
      <c r="H245" s="17">
        <v>42</v>
      </c>
      <c r="I245" s="17">
        <v>39</v>
      </c>
      <c r="J245" s="17">
        <v>34</v>
      </c>
    </row>
    <row r="246" spans="2:10" ht="16.5" thickBot="1">
      <c r="B246" s="273" t="s">
        <v>44</v>
      </c>
      <c r="C246" s="292" t="s">
        <v>55</v>
      </c>
      <c r="D246" s="96">
        <v>14</v>
      </c>
      <c r="E246" s="96" t="s">
        <v>50</v>
      </c>
      <c r="F246" s="100" t="s">
        <v>439</v>
      </c>
      <c r="G246" s="78">
        <v>511</v>
      </c>
      <c r="H246" s="78">
        <v>57058</v>
      </c>
      <c r="I246" s="78">
        <v>39717</v>
      </c>
      <c r="J246" s="78">
        <v>45465</v>
      </c>
    </row>
    <row r="247" spans="2:10" ht="32.25" thickBot="1">
      <c r="B247" s="273" t="s">
        <v>80</v>
      </c>
      <c r="C247" s="292" t="s">
        <v>53</v>
      </c>
      <c r="D247" s="91" t="s">
        <v>50</v>
      </c>
      <c r="E247" s="91" t="s">
        <v>54</v>
      </c>
      <c r="F247" s="100">
        <v>99</v>
      </c>
      <c r="G247" s="93"/>
      <c r="H247" s="78">
        <f>SUM(H249:H252)</f>
        <v>6398</v>
      </c>
      <c r="I247" s="78">
        <f>SUM(I249:I252)</f>
        <v>6398</v>
      </c>
      <c r="J247" s="78">
        <f>SUM(J249:J252)</f>
        <v>6398</v>
      </c>
    </row>
    <row r="248" spans="2:10" ht="32.25" thickBot="1">
      <c r="B248" s="19" t="s">
        <v>81</v>
      </c>
      <c r="C248" s="293" t="s">
        <v>53</v>
      </c>
      <c r="D248" s="24" t="s">
        <v>50</v>
      </c>
      <c r="E248" s="24" t="s">
        <v>54</v>
      </c>
      <c r="F248" s="264" t="s">
        <v>82</v>
      </c>
      <c r="G248" s="25"/>
      <c r="H248" s="2">
        <f>SUM(H249:H252)</f>
        <v>6398</v>
      </c>
      <c r="I248" s="2">
        <f>SUM(I249:I252)</f>
        <v>6398</v>
      </c>
      <c r="J248" s="2">
        <f>SUM(J249:J252)</f>
        <v>6398</v>
      </c>
    </row>
    <row r="249" spans="2:10" ht="63.75" thickBot="1">
      <c r="B249" s="19" t="s">
        <v>7</v>
      </c>
      <c r="C249" s="293" t="s">
        <v>53</v>
      </c>
      <c r="D249" s="24" t="s">
        <v>50</v>
      </c>
      <c r="E249" s="24" t="s">
        <v>54</v>
      </c>
      <c r="F249" s="264" t="s">
        <v>83</v>
      </c>
      <c r="G249" s="264">
        <v>121</v>
      </c>
      <c r="H249" s="2">
        <v>4420</v>
      </c>
      <c r="I249" s="2">
        <v>4420</v>
      </c>
      <c r="J249" s="2">
        <v>4420</v>
      </c>
    </row>
    <row r="250" spans="2:10" ht="79.5" thickBot="1">
      <c r="B250" s="19" t="s">
        <v>8</v>
      </c>
      <c r="C250" s="293" t="s">
        <v>53</v>
      </c>
      <c r="D250" s="24" t="s">
        <v>50</v>
      </c>
      <c r="E250" s="24" t="s">
        <v>54</v>
      </c>
      <c r="F250" s="264" t="s">
        <v>83</v>
      </c>
      <c r="G250" s="264">
        <v>129</v>
      </c>
      <c r="H250" s="2">
        <v>1335</v>
      </c>
      <c r="I250" s="2">
        <v>1335</v>
      </c>
      <c r="J250" s="2">
        <v>1335</v>
      </c>
    </row>
    <row r="251" spans="2:10" ht="48" thickBot="1">
      <c r="B251" s="19" t="s">
        <v>85</v>
      </c>
      <c r="C251" s="293" t="s">
        <v>53</v>
      </c>
      <c r="D251" s="24" t="s">
        <v>50</v>
      </c>
      <c r="E251" s="24" t="s">
        <v>54</v>
      </c>
      <c r="F251" s="264" t="s">
        <v>83</v>
      </c>
      <c r="G251" s="264">
        <v>244</v>
      </c>
      <c r="H251" s="2">
        <v>458</v>
      </c>
      <c r="I251" s="2">
        <v>458</v>
      </c>
      <c r="J251" s="2">
        <v>458</v>
      </c>
    </row>
    <row r="252" spans="2:10" ht="32.25" thickBot="1">
      <c r="B252" s="19" t="s">
        <v>350</v>
      </c>
      <c r="C252" s="293" t="s">
        <v>53</v>
      </c>
      <c r="D252" s="24" t="s">
        <v>50</v>
      </c>
      <c r="E252" s="24" t="s">
        <v>54</v>
      </c>
      <c r="F252" s="264" t="s">
        <v>83</v>
      </c>
      <c r="G252" s="264">
        <v>247</v>
      </c>
      <c r="H252" s="2">
        <v>185</v>
      </c>
      <c r="I252" s="2">
        <v>185</v>
      </c>
      <c r="J252" s="2">
        <v>185</v>
      </c>
    </row>
    <row r="253" spans="2:10" ht="28.5" customHeight="1" thickBot="1">
      <c r="B253" s="286" t="s">
        <v>43</v>
      </c>
      <c r="C253" s="309"/>
      <c r="D253" s="309"/>
      <c r="E253" s="309"/>
      <c r="F253" s="309"/>
      <c r="G253" s="309"/>
      <c r="H253" s="310">
        <f>SUM(H14+H247)</f>
        <v>1029571.7807500002</v>
      </c>
      <c r="I253" s="310">
        <f>SUM(I14+I247)</f>
        <v>1014196.0029099999</v>
      </c>
      <c r="J253" s="310">
        <f>SUM(J14+J247)</f>
        <v>959198.26005000004</v>
      </c>
    </row>
  </sheetData>
  <mergeCells count="33">
    <mergeCell ref="I239:I240"/>
    <mergeCell ref="J239:J240"/>
    <mergeCell ref="C11:C12"/>
    <mergeCell ref="C239:C240"/>
    <mergeCell ref="B239:B240"/>
    <mergeCell ref="D239:D240"/>
    <mergeCell ref="E239:E240"/>
    <mergeCell ref="F239:F240"/>
    <mergeCell ref="G239:G240"/>
    <mergeCell ref="H239:H240"/>
    <mergeCell ref="I11:I12"/>
    <mergeCell ref="J11:J12"/>
    <mergeCell ref="B180:B181"/>
    <mergeCell ref="D180:D181"/>
    <mergeCell ref="E180:E181"/>
    <mergeCell ref="F180:F181"/>
    <mergeCell ref="G180:G181"/>
    <mergeCell ref="H180:H181"/>
    <mergeCell ref="I180:I181"/>
    <mergeCell ref="J180:J181"/>
    <mergeCell ref="B8:H8"/>
    <mergeCell ref="B10:H10"/>
    <mergeCell ref="D11:D12"/>
    <mergeCell ref="E11:E12"/>
    <mergeCell ref="F11:F12"/>
    <mergeCell ref="G11:G12"/>
    <mergeCell ref="H11:H12"/>
    <mergeCell ref="B7:J7"/>
    <mergeCell ref="B1:J1"/>
    <mergeCell ref="B2:J2"/>
    <mergeCell ref="B3:J3"/>
    <mergeCell ref="B4:J4"/>
    <mergeCell ref="B6:H6"/>
  </mergeCells>
  <pageMargins left="0" right="0" top="0" bottom="0" header="0.31496062992125984" footer="0.31496062992125984"/>
  <pageSetup paperSize="9" scale="85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N265"/>
  <sheetViews>
    <sheetView topLeftCell="A181" workbookViewId="0">
      <selection activeCell="A181" sqref="A1:A1048576"/>
    </sheetView>
  </sheetViews>
  <sheetFormatPr defaultRowHeight="12.75"/>
  <cols>
    <col min="2" max="2" width="38" customWidth="1"/>
    <col min="4" max="4" width="7.85546875" customWidth="1"/>
    <col min="5" max="5" width="16.28515625" customWidth="1"/>
    <col min="7" max="7" width="17.140625" customWidth="1"/>
    <col min="8" max="8" width="17" customWidth="1"/>
    <col min="9" max="9" width="17.5703125" customWidth="1"/>
  </cols>
  <sheetData>
    <row r="2" spans="2:9" ht="18.75">
      <c r="B2" s="316" t="s">
        <v>476</v>
      </c>
      <c r="C2" s="316"/>
      <c r="D2" s="316"/>
      <c r="E2" s="316"/>
      <c r="F2" s="316"/>
      <c r="G2" s="316"/>
      <c r="H2" s="316"/>
      <c r="I2" s="316"/>
    </row>
    <row r="3" spans="2:9" ht="15.75">
      <c r="B3" s="317" t="s">
        <v>58</v>
      </c>
      <c r="C3" s="317"/>
      <c r="D3" s="317"/>
      <c r="E3" s="317"/>
      <c r="F3" s="317"/>
      <c r="G3" s="317"/>
      <c r="H3" s="317"/>
      <c r="I3" s="317"/>
    </row>
    <row r="4" spans="2:9" ht="15.75">
      <c r="B4" s="317" t="s">
        <v>59</v>
      </c>
      <c r="C4" s="317"/>
      <c r="D4" s="317"/>
      <c r="E4" s="317"/>
      <c r="F4" s="317"/>
      <c r="G4" s="317"/>
      <c r="H4" s="317"/>
      <c r="I4" s="317"/>
    </row>
    <row r="5" spans="2:9" ht="15.75">
      <c r="B5" s="317" t="s">
        <v>494</v>
      </c>
      <c r="C5" s="317"/>
      <c r="D5" s="317"/>
      <c r="E5" s="317"/>
      <c r="F5" s="317"/>
      <c r="G5" s="317"/>
      <c r="H5" s="317"/>
      <c r="I5" s="317"/>
    </row>
    <row r="6" spans="2:9" ht="15.75">
      <c r="B6" s="16"/>
    </row>
    <row r="7" spans="2:9" ht="18">
      <c r="B7" s="384" t="s">
        <v>60</v>
      </c>
      <c r="C7" s="384"/>
      <c r="D7" s="384"/>
      <c r="E7" s="384"/>
      <c r="F7" s="384"/>
      <c r="G7" s="384"/>
    </row>
    <row r="8" spans="2:9" ht="55.5" customHeight="1">
      <c r="B8" s="318" t="s">
        <v>466</v>
      </c>
      <c r="C8" s="318"/>
      <c r="D8" s="318"/>
      <c r="E8" s="318"/>
      <c r="F8" s="318"/>
      <c r="G8" s="318"/>
      <c r="H8" s="318"/>
      <c r="I8" s="318"/>
    </row>
    <row r="9" spans="2:9" ht="15.75">
      <c r="B9" s="317"/>
      <c r="C9" s="317"/>
      <c r="D9" s="317"/>
      <c r="E9" s="317"/>
      <c r="F9" s="317"/>
      <c r="G9" s="317"/>
    </row>
    <row r="11" spans="2:9" ht="16.5" thickBot="1">
      <c r="B11" s="389" t="s">
        <v>61</v>
      </c>
      <c r="C11" s="389"/>
      <c r="D11" s="389"/>
      <c r="E11" s="389"/>
      <c r="F11" s="389"/>
      <c r="G11" s="389"/>
    </row>
    <row r="12" spans="2:9" ht="15.75">
      <c r="B12" s="66" t="s">
        <v>62</v>
      </c>
      <c r="C12" s="390" t="s">
        <v>1</v>
      </c>
      <c r="D12" s="390" t="s">
        <v>2</v>
      </c>
      <c r="E12" s="390" t="s">
        <v>3</v>
      </c>
      <c r="F12" s="390" t="s">
        <v>4</v>
      </c>
      <c r="G12" s="390" t="s">
        <v>382</v>
      </c>
      <c r="H12" s="390" t="s">
        <v>440</v>
      </c>
      <c r="I12" s="390" t="s">
        <v>464</v>
      </c>
    </row>
    <row r="13" spans="2:9" ht="16.5" thickBot="1">
      <c r="B13" s="67" t="s">
        <v>63</v>
      </c>
      <c r="C13" s="391"/>
      <c r="D13" s="391"/>
      <c r="E13" s="391"/>
      <c r="F13" s="391"/>
      <c r="G13" s="391"/>
      <c r="H13" s="391"/>
      <c r="I13" s="391"/>
    </row>
    <row r="14" spans="2:9" ht="16.5" thickBot="1">
      <c r="B14" s="67">
        <v>1</v>
      </c>
      <c r="C14" s="1">
        <v>2</v>
      </c>
      <c r="D14" s="1">
        <v>3</v>
      </c>
      <c r="E14" s="1">
        <v>4</v>
      </c>
      <c r="F14" s="1">
        <v>5</v>
      </c>
      <c r="G14" s="1">
        <v>6</v>
      </c>
      <c r="H14" s="234"/>
      <c r="I14" s="234"/>
    </row>
    <row r="15" spans="2:9" ht="30.75" thickBot="1">
      <c r="B15" s="90" t="s">
        <v>5</v>
      </c>
      <c r="C15" s="91" t="s">
        <v>50</v>
      </c>
      <c r="D15" s="92"/>
      <c r="E15" s="93"/>
      <c r="F15" s="93"/>
      <c r="G15" s="298">
        <f>SUM(G16+G22+G41+G55+G57+G37)</f>
        <v>57822.078959999999</v>
      </c>
      <c r="H15" s="298">
        <f>SUM(H16+H22+H41+H55+H57+H37)</f>
        <v>39288.378960000002</v>
      </c>
      <c r="I15" s="298">
        <f>SUM(I16+I22+I41+I55+I57+I37)</f>
        <v>37788.578959999999</v>
      </c>
    </row>
    <row r="16" spans="2:9" ht="45.75" customHeight="1" thickBot="1">
      <c r="B16" s="95" t="s">
        <v>64</v>
      </c>
      <c r="C16" s="91" t="s">
        <v>50</v>
      </c>
      <c r="D16" s="96" t="s">
        <v>56</v>
      </c>
      <c r="E16" s="93"/>
      <c r="F16" s="93"/>
      <c r="G16" s="78">
        <v>2487</v>
      </c>
      <c r="H16" s="78">
        <v>2487</v>
      </c>
      <c r="I16" s="78">
        <v>2487</v>
      </c>
    </row>
    <row r="17" spans="2:9" ht="48" thickBot="1">
      <c r="B17" s="19" t="s">
        <v>65</v>
      </c>
      <c r="C17" s="24" t="s">
        <v>50</v>
      </c>
      <c r="D17" s="24" t="s">
        <v>56</v>
      </c>
      <c r="E17" s="65">
        <v>88</v>
      </c>
      <c r="F17" s="25"/>
      <c r="G17" s="2">
        <v>2487</v>
      </c>
      <c r="H17" s="2">
        <v>2487</v>
      </c>
      <c r="I17" s="2">
        <v>2487</v>
      </c>
    </row>
    <row r="18" spans="2:9" ht="16.5" thickBot="1">
      <c r="B18" s="97" t="s">
        <v>6</v>
      </c>
      <c r="C18" s="91" t="s">
        <v>50</v>
      </c>
      <c r="D18" s="96" t="s">
        <v>56</v>
      </c>
      <c r="E18" s="88" t="s">
        <v>66</v>
      </c>
      <c r="F18" s="93"/>
      <c r="G18" s="82">
        <v>2487</v>
      </c>
      <c r="H18" s="82">
        <v>2487</v>
      </c>
      <c r="I18" s="82">
        <v>2487</v>
      </c>
    </row>
    <row r="19" spans="2:9" ht="30.75" thickBot="1">
      <c r="B19" s="80" t="s">
        <v>67</v>
      </c>
      <c r="C19" s="24" t="s">
        <v>50</v>
      </c>
      <c r="D19" s="24" t="s">
        <v>56</v>
      </c>
      <c r="E19" s="65" t="s">
        <v>68</v>
      </c>
      <c r="F19" s="25"/>
      <c r="G19" s="2">
        <f>SUM(G20:G21)</f>
        <v>2487</v>
      </c>
      <c r="H19" s="2">
        <f t="shared" ref="H19:I19" si="0">SUM(H20:H21)</f>
        <v>2487</v>
      </c>
      <c r="I19" s="2">
        <f t="shared" si="0"/>
        <v>2487</v>
      </c>
    </row>
    <row r="20" spans="2:9" ht="30.75" thickBot="1">
      <c r="B20" s="98" t="s">
        <v>326</v>
      </c>
      <c r="C20" s="24" t="s">
        <v>50</v>
      </c>
      <c r="D20" s="24" t="s">
        <v>56</v>
      </c>
      <c r="E20" s="65" t="s">
        <v>68</v>
      </c>
      <c r="F20" s="65">
        <v>121</v>
      </c>
      <c r="G20" s="2">
        <v>1910</v>
      </c>
      <c r="H20" s="2">
        <v>1910</v>
      </c>
      <c r="I20" s="2">
        <v>1910</v>
      </c>
    </row>
    <row r="21" spans="2:9" ht="45.75" thickBot="1">
      <c r="B21" s="80" t="s">
        <v>327</v>
      </c>
      <c r="C21" s="24" t="s">
        <v>50</v>
      </c>
      <c r="D21" s="24" t="s">
        <v>56</v>
      </c>
      <c r="E21" s="65" t="s">
        <v>68</v>
      </c>
      <c r="F21" s="65">
        <v>129</v>
      </c>
      <c r="G21" s="2">
        <v>577</v>
      </c>
      <c r="H21" s="2">
        <v>577</v>
      </c>
      <c r="I21" s="2">
        <v>577</v>
      </c>
    </row>
    <row r="22" spans="2:9" ht="32.25" customHeight="1" thickBot="1">
      <c r="B22" s="95" t="s">
        <v>9</v>
      </c>
      <c r="C22" s="91" t="s">
        <v>50</v>
      </c>
      <c r="D22" s="91" t="s">
        <v>47</v>
      </c>
      <c r="E22" s="93"/>
      <c r="F22" s="93"/>
      <c r="G22" s="107">
        <f>SUM(G23+G31)</f>
        <v>26931</v>
      </c>
      <c r="H22" s="107">
        <f t="shared" ref="H22:I22" si="1">SUM(H23+H31)</f>
        <v>26931</v>
      </c>
      <c r="I22" s="107">
        <f t="shared" si="1"/>
        <v>26931</v>
      </c>
    </row>
    <row r="23" spans="2:9" ht="32.25" thickBot="1">
      <c r="B23" s="99" t="s">
        <v>69</v>
      </c>
      <c r="C23" s="91" t="s">
        <v>50</v>
      </c>
      <c r="D23" s="91" t="s">
        <v>47</v>
      </c>
      <c r="E23" s="100" t="s">
        <v>70</v>
      </c>
      <c r="F23" s="101"/>
      <c r="G23" s="107">
        <f>SUM(G25:G30)</f>
        <v>26105</v>
      </c>
      <c r="H23" s="107">
        <f t="shared" ref="H23:I23" si="2">SUM(H25:H30)</f>
        <v>26105</v>
      </c>
      <c r="I23" s="107">
        <f t="shared" si="2"/>
        <v>26105</v>
      </c>
    </row>
    <row r="24" spans="2:9" ht="30.75" thickBot="1">
      <c r="B24" s="80" t="s">
        <v>67</v>
      </c>
      <c r="C24" s="24" t="s">
        <v>50</v>
      </c>
      <c r="D24" s="24" t="s">
        <v>47</v>
      </c>
      <c r="E24" s="65" t="s">
        <v>71</v>
      </c>
      <c r="F24" s="25"/>
      <c r="G24" s="35">
        <f>SUM(G25:G30)</f>
        <v>26105</v>
      </c>
      <c r="H24" s="35">
        <f t="shared" ref="H24:I24" si="3">SUM(H25:H30)</f>
        <v>26105</v>
      </c>
      <c r="I24" s="35">
        <f t="shared" si="3"/>
        <v>26105</v>
      </c>
    </row>
    <row r="25" spans="2:9" ht="50.25" customHeight="1" thickBot="1">
      <c r="B25" s="80" t="s">
        <v>72</v>
      </c>
      <c r="C25" s="24" t="s">
        <v>50</v>
      </c>
      <c r="D25" s="24" t="s">
        <v>47</v>
      </c>
      <c r="E25" s="65" t="s">
        <v>71</v>
      </c>
      <c r="F25" s="65">
        <v>121</v>
      </c>
      <c r="G25" s="35">
        <v>17083</v>
      </c>
      <c r="H25" s="35">
        <v>17083</v>
      </c>
      <c r="I25" s="35">
        <v>17083</v>
      </c>
    </row>
    <row r="26" spans="2:9" ht="30.75" hidden="1" thickBot="1">
      <c r="B26" s="79" t="s">
        <v>84</v>
      </c>
      <c r="C26" s="24" t="s">
        <v>50</v>
      </c>
      <c r="D26" s="24" t="s">
        <v>47</v>
      </c>
      <c r="E26" s="65" t="s">
        <v>71</v>
      </c>
      <c r="F26" s="65">
        <v>122</v>
      </c>
      <c r="G26" s="35"/>
      <c r="H26" s="35"/>
      <c r="I26" s="35"/>
    </row>
    <row r="27" spans="2:9" ht="45.75" thickBot="1">
      <c r="B27" s="80" t="s">
        <v>328</v>
      </c>
      <c r="C27" s="24" t="s">
        <v>50</v>
      </c>
      <c r="D27" s="24" t="s">
        <v>47</v>
      </c>
      <c r="E27" s="65" t="s">
        <v>71</v>
      </c>
      <c r="F27" s="65">
        <v>129</v>
      </c>
      <c r="G27" s="35">
        <v>5159</v>
      </c>
      <c r="H27" s="35">
        <v>5159</v>
      </c>
      <c r="I27" s="35">
        <v>5159</v>
      </c>
    </row>
    <row r="28" spans="2:9" ht="30.75" thickBot="1">
      <c r="B28" s="80" t="s">
        <v>10</v>
      </c>
      <c r="C28" s="24" t="s">
        <v>50</v>
      </c>
      <c r="D28" s="24" t="s">
        <v>47</v>
      </c>
      <c r="E28" s="65" t="s">
        <v>71</v>
      </c>
      <c r="F28" s="65">
        <v>244</v>
      </c>
      <c r="G28" s="35">
        <v>2855</v>
      </c>
      <c r="H28" s="35">
        <v>2855</v>
      </c>
      <c r="I28" s="35">
        <v>2855</v>
      </c>
    </row>
    <row r="29" spans="2:9" ht="16.5" thickBot="1">
      <c r="B29" s="19" t="s">
        <v>350</v>
      </c>
      <c r="C29" s="24" t="s">
        <v>50</v>
      </c>
      <c r="D29" s="24" t="s">
        <v>47</v>
      </c>
      <c r="E29" s="125" t="s">
        <v>71</v>
      </c>
      <c r="F29" s="125">
        <v>247</v>
      </c>
      <c r="G29" s="35">
        <v>667</v>
      </c>
      <c r="H29" s="35">
        <v>667</v>
      </c>
      <c r="I29" s="35">
        <v>667</v>
      </c>
    </row>
    <row r="30" spans="2:9" ht="32.25" thickBot="1">
      <c r="B30" s="72" t="s">
        <v>34</v>
      </c>
      <c r="C30" s="24" t="s">
        <v>50</v>
      </c>
      <c r="D30" s="24" t="s">
        <v>47</v>
      </c>
      <c r="E30" s="65" t="s">
        <v>71</v>
      </c>
      <c r="F30" s="65">
        <v>850</v>
      </c>
      <c r="G30" s="35">
        <v>341</v>
      </c>
      <c r="H30" s="35">
        <v>341</v>
      </c>
      <c r="I30" s="35">
        <v>341</v>
      </c>
    </row>
    <row r="31" spans="2:9" ht="48" thickBot="1">
      <c r="B31" s="77" t="s">
        <v>73</v>
      </c>
      <c r="C31" s="91" t="s">
        <v>50</v>
      </c>
      <c r="D31" s="91" t="s">
        <v>47</v>
      </c>
      <c r="E31" s="100">
        <v>99</v>
      </c>
      <c r="F31" s="101"/>
      <c r="G31" s="107">
        <f>SUM(G32)</f>
        <v>826</v>
      </c>
      <c r="H31" s="107">
        <f t="shared" ref="H31:I31" si="4">SUM(H32)</f>
        <v>826</v>
      </c>
      <c r="I31" s="107">
        <f t="shared" si="4"/>
        <v>826</v>
      </c>
    </row>
    <row r="32" spans="2:9" ht="95.25" thickBot="1">
      <c r="B32" s="77" t="s">
        <v>74</v>
      </c>
      <c r="C32" s="91" t="s">
        <v>50</v>
      </c>
      <c r="D32" s="91" t="s">
        <v>47</v>
      </c>
      <c r="E32" s="78" t="s">
        <v>486</v>
      </c>
      <c r="F32" s="93"/>
      <c r="G32" s="107">
        <f>SUM(G33:G36)</f>
        <v>826</v>
      </c>
      <c r="H32" s="107">
        <f t="shared" ref="H32:I32" si="5">SUM(H33:H36)</f>
        <v>826</v>
      </c>
      <c r="I32" s="107">
        <f t="shared" si="5"/>
        <v>826</v>
      </c>
    </row>
    <row r="33" spans="2:9" ht="54" customHeight="1" thickBot="1">
      <c r="B33" s="19" t="s">
        <v>11</v>
      </c>
      <c r="C33" s="24" t="s">
        <v>50</v>
      </c>
      <c r="D33" s="24" t="s">
        <v>47</v>
      </c>
      <c r="E33" s="13" t="s">
        <v>486</v>
      </c>
      <c r="F33" s="65">
        <v>121</v>
      </c>
      <c r="G33" s="35">
        <v>555</v>
      </c>
      <c r="H33" s="35">
        <v>555</v>
      </c>
      <c r="I33" s="35">
        <v>555</v>
      </c>
    </row>
    <row r="34" spans="2:9" ht="30.75" hidden="1" thickBot="1">
      <c r="B34" s="79" t="s">
        <v>84</v>
      </c>
      <c r="C34" s="24" t="s">
        <v>50</v>
      </c>
      <c r="D34" s="24" t="s">
        <v>47</v>
      </c>
      <c r="E34" s="198" t="s">
        <v>75</v>
      </c>
      <c r="F34" s="198">
        <v>122</v>
      </c>
      <c r="G34" s="35"/>
      <c r="H34" s="35"/>
      <c r="I34" s="35"/>
    </row>
    <row r="35" spans="2:9" ht="79.5" thickBot="1">
      <c r="B35" s="19" t="s">
        <v>8</v>
      </c>
      <c r="C35" s="24" t="s">
        <v>50</v>
      </c>
      <c r="D35" s="24" t="s">
        <v>47</v>
      </c>
      <c r="E35" s="13" t="s">
        <v>486</v>
      </c>
      <c r="F35" s="65">
        <v>129</v>
      </c>
      <c r="G35" s="35">
        <v>168</v>
      </c>
      <c r="H35" s="35">
        <v>168</v>
      </c>
      <c r="I35" s="35">
        <v>168</v>
      </c>
    </row>
    <row r="36" spans="2:9" ht="30.75" thickBot="1">
      <c r="B36" s="80" t="s">
        <v>10</v>
      </c>
      <c r="C36" s="24" t="s">
        <v>50</v>
      </c>
      <c r="D36" s="24" t="s">
        <v>47</v>
      </c>
      <c r="E36" s="13" t="s">
        <v>486</v>
      </c>
      <c r="F36" s="20">
        <v>244</v>
      </c>
      <c r="G36" s="196">
        <v>103</v>
      </c>
      <c r="H36" s="196">
        <v>103</v>
      </c>
      <c r="I36" s="196">
        <v>103</v>
      </c>
    </row>
    <row r="37" spans="2:9" ht="16.5" thickBot="1">
      <c r="B37" s="81" t="s">
        <v>214</v>
      </c>
      <c r="C37" s="91" t="s">
        <v>50</v>
      </c>
      <c r="D37" s="91" t="s">
        <v>48</v>
      </c>
      <c r="E37" s="88"/>
      <c r="F37" s="88"/>
      <c r="G37" s="195">
        <v>36.5</v>
      </c>
      <c r="H37" s="195">
        <v>2.8</v>
      </c>
      <c r="I37" s="195">
        <v>3</v>
      </c>
    </row>
    <row r="38" spans="2:9" ht="48" thickBot="1">
      <c r="B38" s="27" t="s">
        <v>73</v>
      </c>
      <c r="C38" s="24" t="s">
        <v>50</v>
      </c>
      <c r="D38" s="24" t="s">
        <v>48</v>
      </c>
      <c r="E38" s="65">
        <v>57</v>
      </c>
      <c r="F38" s="65"/>
      <c r="G38" s="112">
        <v>36.5</v>
      </c>
      <c r="H38" s="112">
        <v>2.8</v>
      </c>
      <c r="I38" s="112">
        <v>3</v>
      </c>
    </row>
    <row r="39" spans="2:9" ht="111" thickBot="1">
      <c r="B39" s="46" t="s">
        <v>215</v>
      </c>
      <c r="C39" s="24" t="s">
        <v>50</v>
      </c>
      <c r="D39" s="24" t="s">
        <v>48</v>
      </c>
      <c r="E39" s="65" t="s">
        <v>501</v>
      </c>
      <c r="F39" s="65"/>
      <c r="G39" s="112">
        <v>36.5</v>
      </c>
      <c r="H39" s="112">
        <v>2.8</v>
      </c>
      <c r="I39" s="112">
        <v>3</v>
      </c>
    </row>
    <row r="40" spans="2:9" ht="32.25" thickBot="1">
      <c r="B40" s="27" t="s">
        <v>10</v>
      </c>
      <c r="C40" s="24" t="s">
        <v>50</v>
      </c>
      <c r="D40" s="24" t="s">
        <v>48</v>
      </c>
      <c r="E40" s="304" t="s">
        <v>501</v>
      </c>
      <c r="F40" s="65">
        <v>244</v>
      </c>
      <c r="G40" s="112">
        <v>36.5</v>
      </c>
      <c r="H40" s="112">
        <v>2.8</v>
      </c>
      <c r="I40" s="112">
        <v>3</v>
      </c>
    </row>
    <row r="41" spans="2:9" ht="48" thickBot="1">
      <c r="B41" s="77" t="s">
        <v>76</v>
      </c>
      <c r="C41" s="91" t="s">
        <v>50</v>
      </c>
      <c r="D41" s="91" t="s">
        <v>54</v>
      </c>
      <c r="E41" s="93"/>
      <c r="F41" s="93"/>
      <c r="G41" s="84">
        <f>SUM(G42+G48)</f>
        <v>7542</v>
      </c>
      <c r="H41" s="84">
        <f t="shared" ref="H41:I41" si="6">SUM(H42+H48)</f>
        <v>7542</v>
      </c>
      <c r="I41" s="84">
        <f t="shared" si="6"/>
        <v>7542</v>
      </c>
    </row>
    <row r="42" spans="2:9" ht="32.25" thickBot="1">
      <c r="B42" s="77" t="s">
        <v>12</v>
      </c>
      <c r="C42" s="91" t="s">
        <v>50</v>
      </c>
      <c r="D42" s="91" t="s">
        <v>54</v>
      </c>
      <c r="E42" s="100">
        <v>93</v>
      </c>
      <c r="F42" s="101"/>
      <c r="G42" s="78">
        <f>SUM(G45:G47)</f>
        <v>1144</v>
      </c>
      <c r="H42" s="78">
        <f t="shared" ref="H42:I42" si="7">SUM(H45:H47)</f>
        <v>1144</v>
      </c>
      <c r="I42" s="78">
        <f t="shared" si="7"/>
        <v>1144</v>
      </c>
    </row>
    <row r="43" spans="2:9" ht="32.25" thickBot="1">
      <c r="B43" s="72" t="s">
        <v>77</v>
      </c>
      <c r="C43" s="24" t="s">
        <v>50</v>
      </c>
      <c r="D43" s="24" t="s">
        <v>54</v>
      </c>
      <c r="E43" s="65" t="s">
        <v>78</v>
      </c>
      <c r="F43" s="25"/>
      <c r="G43" s="2">
        <f>SUM(G45:G47)</f>
        <v>1144</v>
      </c>
      <c r="H43" s="2">
        <f t="shared" ref="H43:I43" si="8">SUM(H45:H47)</f>
        <v>1144</v>
      </c>
      <c r="I43" s="2">
        <f t="shared" si="8"/>
        <v>1144</v>
      </c>
    </row>
    <row r="44" spans="2:9" ht="48" thickBot="1">
      <c r="B44" s="19" t="s">
        <v>67</v>
      </c>
      <c r="C44" s="24" t="s">
        <v>50</v>
      </c>
      <c r="D44" s="24" t="s">
        <v>54</v>
      </c>
      <c r="E44" s="65" t="s">
        <v>79</v>
      </c>
      <c r="F44" s="25"/>
      <c r="G44" s="2">
        <f>SUM(G45:G47)</f>
        <v>1144</v>
      </c>
      <c r="H44" s="2">
        <f t="shared" ref="H44:I44" si="9">SUM(H45:H47)</f>
        <v>1144</v>
      </c>
      <c r="I44" s="2">
        <f t="shared" si="9"/>
        <v>1144</v>
      </c>
    </row>
    <row r="45" spans="2:9" ht="63.75" thickBot="1">
      <c r="B45" s="19" t="s">
        <v>7</v>
      </c>
      <c r="C45" s="24" t="s">
        <v>50</v>
      </c>
      <c r="D45" s="24" t="s">
        <v>54</v>
      </c>
      <c r="E45" s="65" t="s">
        <v>79</v>
      </c>
      <c r="F45" s="65">
        <v>121</v>
      </c>
      <c r="G45" s="2">
        <v>863</v>
      </c>
      <c r="H45" s="2">
        <v>863</v>
      </c>
      <c r="I45" s="2">
        <v>863</v>
      </c>
    </row>
    <row r="46" spans="2:9" ht="79.5" thickBot="1">
      <c r="B46" s="19" t="s">
        <v>8</v>
      </c>
      <c r="C46" s="24" t="s">
        <v>50</v>
      </c>
      <c r="D46" s="24" t="s">
        <v>54</v>
      </c>
      <c r="E46" s="65" t="s">
        <v>79</v>
      </c>
      <c r="F46" s="65">
        <v>129</v>
      </c>
      <c r="G46" s="2">
        <v>261</v>
      </c>
      <c r="H46" s="2">
        <v>261</v>
      </c>
      <c r="I46" s="2">
        <v>261</v>
      </c>
    </row>
    <row r="47" spans="2:9" ht="32.25" thickBot="1">
      <c r="B47" s="27" t="s">
        <v>10</v>
      </c>
      <c r="C47" s="24" t="s">
        <v>50</v>
      </c>
      <c r="D47" s="24" t="s">
        <v>54</v>
      </c>
      <c r="E47" s="65" t="s">
        <v>79</v>
      </c>
      <c r="F47" s="65">
        <v>244</v>
      </c>
      <c r="G47" s="2">
        <v>20</v>
      </c>
      <c r="H47" s="2">
        <v>20</v>
      </c>
      <c r="I47" s="2">
        <v>20</v>
      </c>
    </row>
    <row r="48" spans="2:9" ht="32.25" thickBot="1">
      <c r="B48" s="77" t="s">
        <v>80</v>
      </c>
      <c r="C48" s="91" t="s">
        <v>50</v>
      </c>
      <c r="D48" s="91" t="s">
        <v>54</v>
      </c>
      <c r="E48" s="100">
        <v>99</v>
      </c>
      <c r="F48" s="93"/>
      <c r="G48" s="78">
        <f>SUM(G50:G54)</f>
        <v>6398</v>
      </c>
      <c r="H48" s="78">
        <f t="shared" ref="H48:I48" si="10">SUM(H50:H54)</f>
        <v>6398</v>
      </c>
      <c r="I48" s="78">
        <f t="shared" si="10"/>
        <v>6398</v>
      </c>
    </row>
    <row r="49" spans="2:9" ht="32.25" thickBot="1">
      <c r="B49" s="19" t="s">
        <v>81</v>
      </c>
      <c r="C49" s="24" t="s">
        <v>50</v>
      </c>
      <c r="D49" s="24" t="s">
        <v>54</v>
      </c>
      <c r="E49" s="65" t="s">
        <v>82</v>
      </c>
      <c r="F49" s="25"/>
      <c r="G49" s="2">
        <f>SUM(G50:G54)</f>
        <v>6398</v>
      </c>
      <c r="H49" s="2">
        <f t="shared" ref="H49:I49" si="11">SUM(H50:H54)</f>
        <v>6398</v>
      </c>
      <c r="I49" s="2">
        <f t="shared" si="11"/>
        <v>6398</v>
      </c>
    </row>
    <row r="50" spans="2:9" ht="63.75" thickBot="1">
      <c r="B50" s="19" t="s">
        <v>7</v>
      </c>
      <c r="C50" s="24" t="s">
        <v>50</v>
      </c>
      <c r="D50" s="24" t="s">
        <v>54</v>
      </c>
      <c r="E50" s="65" t="s">
        <v>83</v>
      </c>
      <c r="F50" s="65">
        <v>121</v>
      </c>
      <c r="G50" s="2">
        <v>4420</v>
      </c>
      <c r="H50" s="2">
        <v>4420</v>
      </c>
      <c r="I50" s="2">
        <v>4420</v>
      </c>
    </row>
    <row r="51" spans="2:9" ht="79.5" thickBot="1">
      <c r="B51" s="19" t="s">
        <v>8</v>
      </c>
      <c r="C51" s="24" t="s">
        <v>50</v>
      </c>
      <c r="D51" s="24" t="s">
        <v>54</v>
      </c>
      <c r="E51" s="65" t="s">
        <v>83</v>
      </c>
      <c r="F51" s="65">
        <v>129</v>
      </c>
      <c r="G51" s="2">
        <v>1335</v>
      </c>
      <c r="H51" s="2">
        <v>1335</v>
      </c>
      <c r="I51" s="2">
        <v>1335</v>
      </c>
    </row>
    <row r="52" spans="2:9" ht="32.25" thickBot="1">
      <c r="B52" s="19" t="s">
        <v>85</v>
      </c>
      <c r="C52" s="24" t="s">
        <v>50</v>
      </c>
      <c r="D52" s="24" t="s">
        <v>54</v>
      </c>
      <c r="E52" s="65" t="s">
        <v>83</v>
      </c>
      <c r="F52" s="65">
        <v>244</v>
      </c>
      <c r="G52" s="2">
        <v>458</v>
      </c>
      <c r="H52" s="2">
        <v>458</v>
      </c>
      <c r="I52" s="2">
        <v>458</v>
      </c>
    </row>
    <row r="53" spans="2:9" ht="21.75" customHeight="1" thickBot="1">
      <c r="B53" s="19" t="s">
        <v>350</v>
      </c>
      <c r="C53" s="24" t="s">
        <v>50</v>
      </c>
      <c r="D53" s="24" t="s">
        <v>54</v>
      </c>
      <c r="E53" s="125" t="s">
        <v>83</v>
      </c>
      <c r="F53" s="125">
        <v>247</v>
      </c>
      <c r="G53" s="2">
        <v>185</v>
      </c>
      <c r="H53" s="2">
        <v>185</v>
      </c>
      <c r="I53" s="2">
        <v>185</v>
      </c>
    </row>
    <row r="54" spans="2:9" ht="0.75" customHeight="1" thickBot="1">
      <c r="B54" s="72" t="s">
        <v>34</v>
      </c>
      <c r="C54" s="24" t="s">
        <v>50</v>
      </c>
      <c r="D54" s="24" t="s">
        <v>54</v>
      </c>
      <c r="E54" s="65" t="s">
        <v>83</v>
      </c>
      <c r="F54" s="65">
        <v>850</v>
      </c>
      <c r="G54" s="2"/>
      <c r="H54" s="234"/>
      <c r="I54" s="234"/>
    </row>
    <row r="55" spans="2:9" ht="25.5" customHeight="1" thickBot="1">
      <c r="B55" s="272" t="s">
        <v>206</v>
      </c>
      <c r="C55" s="26" t="s">
        <v>50</v>
      </c>
      <c r="D55" s="26" t="s">
        <v>266</v>
      </c>
      <c r="E55" s="295"/>
      <c r="F55" s="295"/>
      <c r="G55" s="1">
        <v>7000</v>
      </c>
      <c r="H55" s="1"/>
      <c r="I55" s="1"/>
    </row>
    <row r="56" spans="2:9" ht="24.75" customHeight="1" thickBot="1">
      <c r="B56" s="72" t="s">
        <v>268</v>
      </c>
      <c r="C56" s="26" t="s">
        <v>50</v>
      </c>
      <c r="D56" s="26" t="s">
        <v>266</v>
      </c>
      <c r="E56" s="65" t="s">
        <v>267</v>
      </c>
      <c r="F56" s="65">
        <v>870</v>
      </c>
      <c r="G56" s="2">
        <v>7000</v>
      </c>
      <c r="H56" s="2"/>
      <c r="I56" s="2"/>
    </row>
    <row r="57" spans="2:9" ht="36" customHeight="1" thickBot="1">
      <c r="B57" s="77" t="s">
        <v>13</v>
      </c>
      <c r="C57" s="91" t="s">
        <v>50</v>
      </c>
      <c r="D57" s="91">
        <v>13</v>
      </c>
      <c r="E57" s="93"/>
      <c r="F57" s="93"/>
      <c r="G57" s="84">
        <f>SUM(G62+G68+G66+G60+G58)</f>
        <v>13825.578959999999</v>
      </c>
      <c r="H57" s="84">
        <f t="shared" ref="H57:I57" si="12">SUM(H62+H68+H66+H60+H58)</f>
        <v>2325.5789600000003</v>
      </c>
      <c r="I57" s="84">
        <f t="shared" si="12"/>
        <v>825.57895999999994</v>
      </c>
    </row>
    <row r="58" spans="2:9" ht="28.5" customHeight="1" thickBot="1">
      <c r="B58" s="74" t="s">
        <v>460</v>
      </c>
      <c r="C58" s="96" t="s">
        <v>50</v>
      </c>
      <c r="D58" s="96" t="s">
        <v>272</v>
      </c>
      <c r="E58" s="78" t="s">
        <v>461</v>
      </c>
      <c r="F58" s="78"/>
      <c r="G58" s="84">
        <v>86.778959999999998</v>
      </c>
      <c r="H58" s="84">
        <v>86.778959999999998</v>
      </c>
      <c r="I58" s="84">
        <v>86.778959999999998</v>
      </c>
    </row>
    <row r="59" spans="2:9" ht="30.75" customHeight="1" thickBot="1">
      <c r="B59" s="19" t="s">
        <v>85</v>
      </c>
      <c r="C59" s="118" t="s">
        <v>50</v>
      </c>
      <c r="D59" s="118" t="s">
        <v>272</v>
      </c>
      <c r="E59" s="13" t="s">
        <v>461</v>
      </c>
      <c r="F59" s="13">
        <v>244</v>
      </c>
      <c r="G59" s="15">
        <v>86.778959999999998</v>
      </c>
      <c r="H59" s="15">
        <v>86.778959999999998</v>
      </c>
      <c r="I59" s="15">
        <v>86.778959999999998</v>
      </c>
    </row>
    <row r="60" spans="2:9" ht="16.5" thickBot="1">
      <c r="B60" s="8" t="s">
        <v>332</v>
      </c>
      <c r="C60" s="118" t="s">
        <v>50</v>
      </c>
      <c r="D60" s="118" t="s">
        <v>272</v>
      </c>
      <c r="E60" s="117" t="s">
        <v>331</v>
      </c>
      <c r="F60" s="119"/>
      <c r="G60" s="15">
        <v>2000</v>
      </c>
      <c r="H60" s="15">
        <v>2000</v>
      </c>
      <c r="I60" s="15">
        <v>500</v>
      </c>
    </row>
    <row r="61" spans="2:9" ht="36" customHeight="1" thickBot="1">
      <c r="B61" s="11" t="s">
        <v>31</v>
      </c>
      <c r="C61" s="118" t="s">
        <v>50</v>
      </c>
      <c r="D61" s="118" t="s">
        <v>272</v>
      </c>
      <c r="E61" s="117" t="s">
        <v>331</v>
      </c>
      <c r="F61" s="13">
        <v>611</v>
      </c>
      <c r="G61" s="15">
        <v>2000</v>
      </c>
      <c r="H61" s="15">
        <v>2000</v>
      </c>
      <c r="I61" s="15">
        <v>500</v>
      </c>
    </row>
    <row r="62" spans="2:9" ht="79.5" hidden="1" thickBot="1">
      <c r="B62" s="77" t="s">
        <v>325</v>
      </c>
      <c r="C62" s="91" t="s">
        <v>50</v>
      </c>
      <c r="D62" s="91">
        <v>13</v>
      </c>
      <c r="E62" s="82">
        <v>42</v>
      </c>
      <c r="F62" s="93"/>
      <c r="G62" s="84"/>
      <c r="H62" s="84"/>
      <c r="I62" s="84"/>
    </row>
    <row r="63" spans="2:9" ht="48" hidden="1" thickBot="1">
      <c r="B63" s="28" t="s">
        <v>270</v>
      </c>
      <c r="C63" s="24" t="s">
        <v>50</v>
      </c>
      <c r="D63" s="24">
        <v>13</v>
      </c>
      <c r="E63" s="2" t="s">
        <v>274</v>
      </c>
      <c r="F63" s="25"/>
      <c r="G63" s="2"/>
      <c r="H63" s="2"/>
      <c r="I63" s="2"/>
    </row>
    <row r="64" spans="2:9" ht="63.75" hidden="1" thickBot="1">
      <c r="B64" s="28" t="s">
        <v>271</v>
      </c>
      <c r="C64" s="24" t="s">
        <v>50</v>
      </c>
      <c r="D64" s="24">
        <v>13</v>
      </c>
      <c r="E64" s="2" t="s">
        <v>273</v>
      </c>
      <c r="F64" s="25"/>
      <c r="G64" s="2"/>
      <c r="H64" s="2"/>
      <c r="I64" s="2"/>
    </row>
    <row r="65" spans="2:9" ht="32.25" hidden="1" thickBot="1">
      <c r="B65" s="28" t="s">
        <v>10</v>
      </c>
      <c r="C65" s="24" t="s">
        <v>50</v>
      </c>
      <c r="D65" s="24">
        <v>13</v>
      </c>
      <c r="E65" s="2" t="s">
        <v>273</v>
      </c>
      <c r="F65" s="2">
        <v>244</v>
      </c>
      <c r="G65" s="2"/>
      <c r="H65" s="2"/>
      <c r="I65" s="2"/>
    </row>
    <row r="66" spans="2:9" ht="32.25" thickBot="1">
      <c r="B66" s="14" t="s">
        <v>320</v>
      </c>
      <c r="C66" s="6" t="s">
        <v>50</v>
      </c>
      <c r="D66" s="6" t="s">
        <v>272</v>
      </c>
      <c r="E66" s="1" t="s">
        <v>71</v>
      </c>
      <c r="F66" s="1"/>
      <c r="G66" s="1">
        <v>11500</v>
      </c>
      <c r="H66" s="1"/>
      <c r="I66" s="1"/>
    </row>
    <row r="67" spans="2:9" ht="32.25" thickBot="1">
      <c r="B67" s="19" t="s">
        <v>85</v>
      </c>
      <c r="C67" s="24" t="s">
        <v>50</v>
      </c>
      <c r="D67" s="24" t="s">
        <v>272</v>
      </c>
      <c r="E67" s="2" t="s">
        <v>71</v>
      </c>
      <c r="F67" s="2">
        <v>244</v>
      </c>
      <c r="G67" s="2">
        <v>11500</v>
      </c>
      <c r="H67" s="2"/>
      <c r="I67" s="2"/>
    </row>
    <row r="68" spans="2:9" ht="16.5" thickBot="1">
      <c r="B68" s="86" t="s">
        <v>14</v>
      </c>
      <c r="C68" s="91" t="s">
        <v>50</v>
      </c>
      <c r="D68" s="102">
        <v>13</v>
      </c>
      <c r="E68" s="88">
        <v>99</v>
      </c>
      <c r="F68" s="93"/>
      <c r="G68" s="84">
        <v>238.8</v>
      </c>
      <c r="H68" s="84">
        <v>238.8</v>
      </c>
      <c r="I68" s="84">
        <v>238.8</v>
      </c>
    </row>
    <row r="69" spans="2:9" ht="158.25" thickBot="1">
      <c r="B69" s="73" t="s">
        <v>15</v>
      </c>
      <c r="C69" s="24" t="s">
        <v>50</v>
      </c>
      <c r="D69" s="24">
        <v>13</v>
      </c>
      <c r="E69" s="65" t="s">
        <v>86</v>
      </c>
      <c r="F69" s="25"/>
      <c r="G69" s="2">
        <v>238.8</v>
      </c>
      <c r="H69" s="2">
        <v>238.8</v>
      </c>
      <c r="I69" s="2">
        <v>238.8</v>
      </c>
    </row>
    <row r="70" spans="2:9" ht="32.25" thickBot="1">
      <c r="B70" s="19" t="s">
        <v>85</v>
      </c>
      <c r="C70" s="24" t="s">
        <v>50</v>
      </c>
      <c r="D70" s="24">
        <v>13</v>
      </c>
      <c r="E70" s="65" t="s">
        <v>86</v>
      </c>
      <c r="F70" s="65">
        <v>244</v>
      </c>
      <c r="G70" s="2">
        <v>238.8</v>
      </c>
      <c r="H70" s="2">
        <v>238.8</v>
      </c>
      <c r="I70" s="2">
        <v>238.8</v>
      </c>
    </row>
    <row r="71" spans="2:9" ht="16.5" thickBot="1">
      <c r="B71" s="77" t="s">
        <v>210</v>
      </c>
      <c r="C71" s="91" t="s">
        <v>56</v>
      </c>
      <c r="D71" s="102"/>
      <c r="E71" s="88"/>
      <c r="F71" s="88"/>
      <c r="G71" s="84">
        <v>3836.4</v>
      </c>
      <c r="H71" s="84">
        <v>4331</v>
      </c>
      <c r="I71" s="84">
        <v>5483.6</v>
      </c>
    </row>
    <row r="72" spans="2:9" ht="32.25" thickBot="1">
      <c r="B72" s="19" t="s">
        <v>211</v>
      </c>
      <c r="C72" s="24" t="s">
        <v>56</v>
      </c>
      <c r="D72" s="24" t="s">
        <v>51</v>
      </c>
      <c r="E72" s="65"/>
      <c r="F72" s="65"/>
      <c r="G72" s="2">
        <v>3836.4</v>
      </c>
      <c r="H72" s="2">
        <v>4331</v>
      </c>
      <c r="I72" s="2">
        <v>5483.6</v>
      </c>
    </row>
    <row r="73" spans="2:9" ht="63.75" thickBot="1">
      <c r="B73" s="19" t="s">
        <v>45</v>
      </c>
      <c r="C73" s="24" t="s">
        <v>56</v>
      </c>
      <c r="D73" s="24" t="s">
        <v>51</v>
      </c>
      <c r="E73" s="65" t="s">
        <v>403</v>
      </c>
      <c r="F73" s="65"/>
      <c r="G73" s="2">
        <v>3836.4</v>
      </c>
      <c r="H73" s="2">
        <v>4331</v>
      </c>
      <c r="I73" s="2">
        <v>5483.6</v>
      </c>
    </row>
    <row r="74" spans="2:9" ht="16.5" thickBot="1">
      <c r="B74" s="19" t="s">
        <v>209</v>
      </c>
      <c r="C74" s="24" t="s">
        <v>56</v>
      </c>
      <c r="D74" s="24" t="s">
        <v>51</v>
      </c>
      <c r="E74" s="190" t="s">
        <v>403</v>
      </c>
      <c r="F74" s="65">
        <v>530</v>
      </c>
      <c r="G74" s="2">
        <v>3836.4</v>
      </c>
      <c r="H74" s="2">
        <v>4331</v>
      </c>
      <c r="I74" s="2">
        <v>5483.6</v>
      </c>
    </row>
    <row r="75" spans="2:9" ht="63.75" thickBot="1">
      <c r="B75" s="77" t="s">
        <v>16</v>
      </c>
      <c r="C75" s="85" t="s">
        <v>51</v>
      </c>
      <c r="D75" s="92"/>
      <c r="E75" s="93"/>
      <c r="F75" s="93"/>
      <c r="G75" s="84">
        <f>SUM(G76)</f>
        <v>5545</v>
      </c>
      <c r="H75" s="84">
        <f t="shared" ref="H75:I75" si="13">SUM(H76)</f>
        <v>4006</v>
      </c>
      <c r="I75" s="84">
        <f t="shared" si="13"/>
        <v>4006</v>
      </c>
    </row>
    <row r="76" spans="2:9" ht="63.75" thickBot="1">
      <c r="B76" s="77" t="s">
        <v>35</v>
      </c>
      <c r="C76" s="91" t="s">
        <v>51</v>
      </c>
      <c r="D76" s="91" t="s">
        <v>116</v>
      </c>
      <c r="E76" s="93"/>
      <c r="F76" s="93"/>
      <c r="G76" s="84">
        <f>SUM(G77:G80)</f>
        <v>5545</v>
      </c>
      <c r="H76" s="84">
        <f t="shared" ref="H76:I76" si="14">SUM(H77:H80)</f>
        <v>4006</v>
      </c>
      <c r="I76" s="84">
        <f t="shared" si="14"/>
        <v>4006</v>
      </c>
    </row>
    <row r="77" spans="2:9" ht="48" thickBot="1">
      <c r="B77" s="19" t="s">
        <v>21</v>
      </c>
      <c r="C77" s="62" t="s">
        <v>51</v>
      </c>
      <c r="D77" s="62" t="s">
        <v>116</v>
      </c>
      <c r="E77" s="65" t="s">
        <v>87</v>
      </c>
      <c r="F77" s="65">
        <v>111</v>
      </c>
      <c r="G77" s="2">
        <v>4083</v>
      </c>
      <c r="H77" s="2">
        <v>3000</v>
      </c>
      <c r="I77" s="2">
        <v>3000</v>
      </c>
    </row>
    <row r="78" spans="2:9" ht="79.5" thickBot="1">
      <c r="B78" s="19" t="s">
        <v>8</v>
      </c>
      <c r="C78" s="62" t="s">
        <v>51</v>
      </c>
      <c r="D78" s="62" t="s">
        <v>116</v>
      </c>
      <c r="E78" s="65" t="s">
        <v>87</v>
      </c>
      <c r="F78" s="65">
        <v>119</v>
      </c>
      <c r="G78" s="2">
        <v>1233</v>
      </c>
      <c r="H78" s="2">
        <v>906</v>
      </c>
      <c r="I78" s="2">
        <v>906</v>
      </c>
    </row>
    <row r="79" spans="2:9" ht="38.25" customHeight="1" thickBot="1">
      <c r="B79" s="19" t="s">
        <v>85</v>
      </c>
      <c r="C79" s="62" t="s">
        <v>51</v>
      </c>
      <c r="D79" s="62" t="s">
        <v>116</v>
      </c>
      <c r="E79" s="65" t="s">
        <v>87</v>
      </c>
      <c r="F79" s="65">
        <v>244</v>
      </c>
      <c r="G79" s="2">
        <v>229</v>
      </c>
      <c r="H79" s="2">
        <v>100</v>
      </c>
      <c r="I79" s="2">
        <v>100</v>
      </c>
    </row>
    <row r="80" spans="2:9" ht="32.25" hidden="1" thickBot="1">
      <c r="B80" s="72" t="s">
        <v>34</v>
      </c>
      <c r="C80" s="62" t="s">
        <v>51</v>
      </c>
      <c r="D80" s="62" t="s">
        <v>116</v>
      </c>
      <c r="E80" s="65" t="s">
        <v>87</v>
      </c>
      <c r="F80" s="65">
        <v>850</v>
      </c>
      <c r="G80" s="2"/>
      <c r="H80" s="234"/>
      <c r="I80" s="234"/>
    </row>
    <row r="81" spans="2:9" ht="16.5" thickBot="1">
      <c r="B81" s="77" t="s">
        <v>17</v>
      </c>
      <c r="C81" s="91" t="s">
        <v>47</v>
      </c>
      <c r="D81" s="92"/>
      <c r="E81" s="93"/>
      <c r="F81" s="93"/>
      <c r="G81" s="84">
        <f>SUM(G82+G88+G93)</f>
        <v>40992.942649999997</v>
      </c>
      <c r="H81" s="84">
        <f t="shared" ref="H81:I81" si="15">SUM(H82+H88+H93)</f>
        <v>45403.45145</v>
      </c>
      <c r="I81" s="84">
        <f t="shared" si="15"/>
        <v>46371.425009999999</v>
      </c>
    </row>
    <row r="82" spans="2:9" ht="32.25" thickBot="1">
      <c r="B82" s="74" t="s">
        <v>36</v>
      </c>
      <c r="C82" s="96" t="s">
        <v>47</v>
      </c>
      <c r="D82" s="96" t="s">
        <v>48</v>
      </c>
      <c r="E82" s="93"/>
      <c r="F82" s="93"/>
      <c r="G82" s="78">
        <f>SUM(G84:G87)</f>
        <v>2762</v>
      </c>
      <c r="H82" s="78">
        <f t="shared" ref="H82:I82" si="16">SUM(H84:H87)</f>
        <v>2762</v>
      </c>
      <c r="I82" s="78">
        <f t="shared" si="16"/>
        <v>2762</v>
      </c>
    </row>
    <row r="83" spans="2:9" ht="63.75" thickBot="1">
      <c r="B83" s="19" t="s">
        <v>88</v>
      </c>
      <c r="C83" s="24" t="s">
        <v>47</v>
      </c>
      <c r="D83" s="24" t="s">
        <v>48</v>
      </c>
      <c r="E83" s="65" t="s">
        <v>400</v>
      </c>
      <c r="F83" s="25"/>
      <c r="G83" s="2">
        <f>SUM(G84:G87)</f>
        <v>2762</v>
      </c>
      <c r="H83" s="2">
        <f t="shared" ref="H83:I83" si="17">SUM(H84:H87)</f>
        <v>2762</v>
      </c>
      <c r="I83" s="2">
        <f t="shared" si="17"/>
        <v>2762</v>
      </c>
    </row>
    <row r="84" spans="2:9" ht="63.75" thickBot="1">
      <c r="B84" s="19" t="s">
        <v>72</v>
      </c>
      <c r="C84" s="24" t="s">
        <v>47</v>
      </c>
      <c r="D84" s="24" t="s">
        <v>48</v>
      </c>
      <c r="E84" s="190" t="s">
        <v>400</v>
      </c>
      <c r="F84" s="65">
        <v>121</v>
      </c>
      <c r="G84" s="2">
        <v>1842</v>
      </c>
      <c r="H84" s="2">
        <v>1842</v>
      </c>
      <c r="I84" s="2">
        <v>1842</v>
      </c>
    </row>
    <row r="85" spans="2:9" ht="79.5" thickBot="1">
      <c r="B85" s="19" t="s">
        <v>8</v>
      </c>
      <c r="C85" s="24" t="s">
        <v>47</v>
      </c>
      <c r="D85" s="24" t="s">
        <v>48</v>
      </c>
      <c r="E85" s="190" t="s">
        <v>400</v>
      </c>
      <c r="F85" s="65">
        <v>129</v>
      </c>
      <c r="G85" s="2">
        <v>556</v>
      </c>
      <c r="H85" s="2">
        <v>556</v>
      </c>
      <c r="I85" s="2">
        <v>556</v>
      </c>
    </row>
    <row r="86" spans="2:9" ht="32.25" thickBot="1">
      <c r="B86" s="18" t="s">
        <v>85</v>
      </c>
      <c r="C86" s="70" t="s">
        <v>47</v>
      </c>
      <c r="D86" s="70" t="s">
        <v>48</v>
      </c>
      <c r="E86" s="190" t="s">
        <v>400</v>
      </c>
      <c r="F86" s="68">
        <v>244</v>
      </c>
      <c r="G86" s="71">
        <v>361</v>
      </c>
      <c r="H86" s="266">
        <v>361</v>
      </c>
      <c r="I86" s="266">
        <v>361</v>
      </c>
    </row>
    <row r="87" spans="2:9" ht="32.25" thickBot="1">
      <c r="B87" s="22" t="s">
        <v>34</v>
      </c>
      <c r="C87" s="23" t="s">
        <v>47</v>
      </c>
      <c r="D87" s="23" t="s">
        <v>48</v>
      </c>
      <c r="E87" s="190" t="s">
        <v>400</v>
      </c>
      <c r="F87" s="20">
        <v>850</v>
      </c>
      <c r="G87" s="22">
        <v>3</v>
      </c>
      <c r="H87" s="22">
        <v>3</v>
      </c>
      <c r="I87" s="22">
        <v>3</v>
      </c>
    </row>
    <row r="88" spans="2:9" ht="16.5" thickBot="1">
      <c r="B88" s="77" t="s">
        <v>208</v>
      </c>
      <c r="C88" s="91" t="s">
        <v>47</v>
      </c>
      <c r="D88" s="91" t="s">
        <v>52</v>
      </c>
      <c r="E88" s="103"/>
      <c r="F88" s="103"/>
      <c r="G88" s="84">
        <f>SUM(G89+G91)</f>
        <v>36846.954259999999</v>
      </c>
      <c r="H88" s="84">
        <f t="shared" ref="H88:I88" si="18">SUM(H89+H91)</f>
        <v>42317.563540000003</v>
      </c>
      <c r="I88" s="84">
        <f t="shared" si="18"/>
        <v>43286.334300000002</v>
      </c>
    </row>
    <row r="89" spans="2:9" ht="21" customHeight="1" thickBot="1">
      <c r="B89" s="74" t="s">
        <v>209</v>
      </c>
      <c r="C89" s="96" t="s">
        <v>47</v>
      </c>
      <c r="D89" s="96" t="s">
        <v>52</v>
      </c>
      <c r="E89" s="100" t="s">
        <v>401</v>
      </c>
      <c r="F89" s="100"/>
      <c r="G89" s="78">
        <v>18889.2</v>
      </c>
      <c r="H89" s="82">
        <v>22140.3</v>
      </c>
      <c r="I89" s="82">
        <v>23094.6</v>
      </c>
    </row>
    <row r="90" spans="2:9" ht="16.5" thickBot="1">
      <c r="B90" s="72" t="s">
        <v>288</v>
      </c>
      <c r="C90" s="24" t="s">
        <v>47</v>
      </c>
      <c r="D90" s="24" t="s">
        <v>52</v>
      </c>
      <c r="E90" s="89" t="s">
        <v>401</v>
      </c>
      <c r="F90" s="65">
        <v>540</v>
      </c>
      <c r="G90" s="2">
        <v>18889.2</v>
      </c>
      <c r="H90" s="2">
        <v>22140.3</v>
      </c>
      <c r="I90" s="2">
        <v>23094.6</v>
      </c>
    </row>
    <row r="91" spans="2:9" ht="36.75" customHeight="1" thickBot="1">
      <c r="B91" s="77" t="s">
        <v>364</v>
      </c>
      <c r="C91" s="102" t="s">
        <v>47</v>
      </c>
      <c r="D91" s="102" t="s">
        <v>52</v>
      </c>
      <c r="E91" s="88" t="s">
        <v>402</v>
      </c>
      <c r="F91" s="88"/>
      <c r="G91" s="82">
        <v>17957.754260000002</v>
      </c>
      <c r="H91" s="82">
        <v>20177.26354</v>
      </c>
      <c r="I91" s="82">
        <v>20191.7343</v>
      </c>
    </row>
    <row r="92" spans="2:9" ht="16.5" thickBot="1">
      <c r="B92" s="154" t="s">
        <v>288</v>
      </c>
      <c r="C92" s="24" t="s">
        <v>47</v>
      </c>
      <c r="D92" s="24" t="s">
        <v>52</v>
      </c>
      <c r="E92" s="153" t="s">
        <v>402</v>
      </c>
      <c r="F92" s="153">
        <v>540</v>
      </c>
      <c r="G92" s="2">
        <v>17957.754260000002</v>
      </c>
      <c r="H92" s="2">
        <v>20177.26354</v>
      </c>
      <c r="I92" s="2">
        <v>20191.7343</v>
      </c>
    </row>
    <row r="93" spans="2:9" ht="32.25" thickBot="1">
      <c r="B93" s="74" t="s">
        <v>321</v>
      </c>
      <c r="C93" s="102" t="s">
        <v>47</v>
      </c>
      <c r="D93" s="102" t="s">
        <v>322</v>
      </c>
      <c r="E93" s="88"/>
      <c r="F93" s="88"/>
      <c r="G93" s="78">
        <f>SUM(G94+G96)</f>
        <v>1383.9883900000002</v>
      </c>
      <c r="H93" s="78">
        <f t="shared" ref="H93:I93" si="19">SUM(H94+H96)</f>
        <v>323.88790999999998</v>
      </c>
      <c r="I93" s="78">
        <f t="shared" si="19"/>
        <v>323.09071</v>
      </c>
    </row>
    <row r="94" spans="2:9" ht="39" customHeight="1" thickBot="1">
      <c r="B94" s="74" t="s">
        <v>446</v>
      </c>
      <c r="C94" s="102" t="s">
        <v>47</v>
      </c>
      <c r="D94" s="102" t="s">
        <v>322</v>
      </c>
      <c r="E94" s="88" t="s">
        <v>445</v>
      </c>
      <c r="F94" s="88"/>
      <c r="G94" s="78">
        <v>84.39</v>
      </c>
      <c r="H94" s="78">
        <v>24.294779999999999</v>
      </c>
      <c r="I94" s="78">
        <v>22.029669999999999</v>
      </c>
    </row>
    <row r="95" spans="2:9" ht="39" customHeight="1" thickBot="1">
      <c r="B95" s="204" t="s">
        <v>288</v>
      </c>
      <c r="C95" s="104" t="s">
        <v>47</v>
      </c>
      <c r="D95" s="104" t="s">
        <v>322</v>
      </c>
      <c r="E95" s="89" t="s">
        <v>445</v>
      </c>
      <c r="F95" s="89">
        <v>540</v>
      </c>
      <c r="G95" s="10">
        <v>84.39</v>
      </c>
      <c r="H95" s="10">
        <v>24.294779999999999</v>
      </c>
      <c r="I95" s="10">
        <v>22.029669999999999</v>
      </c>
    </row>
    <row r="96" spans="2:9" ht="87.75" customHeight="1" thickBot="1">
      <c r="B96" s="265" t="s">
        <v>323</v>
      </c>
      <c r="C96" s="6" t="s">
        <v>47</v>
      </c>
      <c r="D96" s="6" t="s">
        <v>322</v>
      </c>
      <c r="E96" s="295" t="s">
        <v>329</v>
      </c>
      <c r="F96" s="295">
        <v>245</v>
      </c>
      <c r="G96" s="1">
        <v>1299.5983900000001</v>
      </c>
      <c r="H96" s="1">
        <v>299.59312999999997</v>
      </c>
      <c r="I96" s="1">
        <v>301.06103999999999</v>
      </c>
    </row>
    <row r="97" spans="2:9" ht="33" customHeight="1" thickBot="1">
      <c r="B97" s="77" t="s">
        <v>18</v>
      </c>
      <c r="C97" s="91" t="s">
        <v>48</v>
      </c>
      <c r="D97" s="92"/>
      <c r="E97" s="93"/>
      <c r="F97" s="93"/>
      <c r="G97" s="84">
        <f>SUM(G100+G102+G98)</f>
        <v>9503.9141</v>
      </c>
      <c r="H97" s="84">
        <f t="shared" ref="H97:I97" si="20">SUM(H100+H102+H98)</f>
        <v>7703.9620000000004</v>
      </c>
      <c r="I97" s="84">
        <f t="shared" si="20"/>
        <v>10477.950000000001</v>
      </c>
    </row>
    <row r="98" spans="2:9" ht="36" hidden="1" customHeight="1" thickBot="1">
      <c r="B98" s="231" t="s">
        <v>465</v>
      </c>
      <c r="C98" s="91" t="s">
        <v>48</v>
      </c>
      <c r="D98" s="75" t="s">
        <v>56</v>
      </c>
      <c r="E98" s="78"/>
      <c r="F98" s="93"/>
      <c r="G98" s="84"/>
      <c r="H98" s="163"/>
      <c r="I98" s="163"/>
    </row>
    <row r="99" spans="2:9" ht="66" hidden="1" customHeight="1" thickBot="1">
      <c r="B99" s="232" t="s">
        <v>289</v>
      </c>
      <c r="C99" s="118" t="s">
        <v>48</v>
      </c>
      <c r="D99" s="9" t="s">
        <v>56</v>
      </c>
      <c r="E99" s="10"/>
      <c r="F99" s="13">
        <v>244</v>
      </c>
      <c r="G99" s="15"/>
      <c r="H99" s="234"/>
      <c r="I99" s="234"/>
    </row>
    <row r="100" spans="2:9" ht="41.25" customHeight="1" thickBot="1">
      <c r="B100" s="231" t="s">
        <v>324</v>
      </c>
      <c r="C100" s="96" t="s">
        <v>48</v>
      </c>
      <c r="D100" s="75" t="s">
        <v>51</v>
      </c>
      <c r="E100" s="78" t="s">
        <v>497</v>
      </c>
      <c r="F100" s="101"/>
      <c r="G100" s="78">
        <v>9503.9141</v>
      </c>
      <c r="H100" s="78">
        <v>7703.9620000000004</v>
      </c>
      <c r="I100" s="78">
        <v>10477.950000000001</v>
      </c>
    </row>
    <row r="101" spans="2:9" ht="75.75" customHeight="1" thickBot="1">
      <c r="B101" s="72" t="s">
        <v>289</v>
      </c>
      <c r="C101" s="104" t="s">
        <v>48</v>
      </c>
      <c r="D101" s="105" t="s">
        <v>51</v>
      </c>
      <c r="E101" s="13" t="s">
        <v>497</v>
      </c>
      <c r="F101" s="13">
        <v>244</v>
      </c>
      <c r="G101" s="13">
        <v>9503.9141</v>
      </c>
      <c r="H101" s="13">
        <v>7703.9620000000004</v>
      </c>
      <c r="I101" s="13">
        <v>10477.950000000001</v>
      </c>
    </row>
    <row r="102" spans="2:9" ht="21.75" hidden="1" customHeight="1" thickBot="1">
      <c r="B102" s="86" t="s">
        <v>212</v>
      </c>
      <c r="C102" s="96" t="s">
        <v>48</v>
      </c>
      <c r="D102" s="96" t="s">
        <v>51</v>
      </c>
      <c r="E102" s="78"/>
      <c r="F102" s="78"/>
      <c r="G102" s="82"/>
      <c r="H102" s="82"/>
      <c r="I102" s="82"/>
    </row>
    <row r="103" spans="2:9" ht="23.25" hidden="1" customHeight="1" thickBot="1">
      <c r="B103" s="72" t="s">
        <v>209</v>
      </c>
      <c r="C103" s="24" t="s">
        <v>48</v>
      </c>
      <c r="D103" s="24" t="s">
        <v>51</v>
      </c>
      <c r="E103" s="2" t="s">
        <v>89</v>
      </c>
      <c r="F103" s="2"/>
      <c r="G103" s="2"/>
      <c r="H103" s="2"/>
      <c r="I103" s="2"/>
    </row>
    <row r="104" spans="2:9" ht="24" hidden="1" customHeight="1" thickBot="1">
      <c r="B104" s="72" t="s">
        <v>288</v>
      </c>
      <c r="C104" s="24" t="s">
        <v>48</v>
      </c>
      <c r="D104" s="24" t="s">
        <v>51</v>
      </c>
      <c r="E104" s="2" t="s">
        <v>89</v>
      </c>
      <c r="F104" s="2">
        <v>540</v>
      </c>
      <c r="G104" s="2"/>
      <c r="H104" s="2"/>
      <c r="I104" s="2"/>
    </row>
    <row r="105" spans="2:9" ht="16.5" thickBot="1">
      <c r="B105" s="77" t="s">
        <v>19</v>
      </c>
      <c r="C105" s="91" t="s">
        <v>49</v>
      </c>
      <c r="D105" s="92"/>
      <c r="E105" s="93"/>
      <c r="F105" s="93"/>
      <c r="G105" s="178">
        <f>SUM(G106+G119+G170+G149+G175)</f>
        <v>781335.54504000011</v>
      </c>
      <c r="H105" s="178">
        <f>SUM(H106+H119+H170+H149+H175)</f>
        <v>802979.51049999997</v>
      </c>
      <c r="I105" s="178">
        <f>SUM(I106+I119+I170+I149+I175)</f>
        <v>741086.00607999996</v>
      </c>
    </row>
    <row r="106" spans="2:9" ht="16.5" thickBot="1">
      <c r="B106" s="86" t="s">
        <v>37</v>
      </c>
      <c r="C106" s="91" t="s">
        <v>49</v>
      </c>
      <c r="D106" s="91" t="s">
        <v>50</v>
      </c>
      <c r="E106" s="93"/>
      <c r="F106" s="93"/>
      <c r="G106" s="76">
        <f>SUM(G109+G113)</f>
        <v>194938</v>
      </c>
      <c r="H106" s="76">
        <f t="shared" ref="H106:I106" si="21">SUM(H109+H113)</f>
        <v>189984.1</v>
      </c>
      <c r="I106" s="76">
        <f t="shared" si="21"/>
        <v>175947.1</v>
      </c>
    </row>
    <row r="107" spans="2:9" ht="63.75" thickBot="1">
      <c r="B107" s="106" t="s">
        <v>90</v>
      </c>
      <c r="C107" s="96" t="s">
        <v>49</v>
      </c>
      <c r="D107" s="96" t="s">
        <v>50</v>
      </c>
      <c r="E107" s="100">
        <v>19</v>
      </c>
      <c r="F107" s="93"/>
      <c r="G107" s="78">
        <f>SUM(G110:G112)</f>
        <v>120067</v>
      </c>
      <c r="H107" s="78">
        <f t="shared" ref="H107:I107" si="22">SUM(H110:H112)</f>
        <v>120067</v>
      </c>
      <c r="I107" s="78">
        <f t="shared" si="22"/>
        <v>120067</v>
      </c>
    </row>
    <row r="108" spans="2:9" ht="32.25" thickBot="1">
      <c r="B108" s="69" t="s">
        <v>91</v>
      </c>
      <c r="C108" s="24" t="s">
        <v>49</v>
      </c>
      <c r="D108" s="24" t="s">
        <v>50</v>
      </c>
      <c r="E108" s="65" t="s">
        <v>404</v>
      </c>
      <c r="F108" s="25"/>
      <c r="G108" s="2">
        <f>SUM(G110:G112)</f>
        <v>120067</v>
      </c>
      <c r="H108" s="2">
        <f t="shared" ref="H108:I108" si="23">SUM(H110:H112)</f>
        <v>120067</v>
      </c>
      <c r="I108" s="2">
        <f t="shared" si="23"/>
        <v>120067</v>
      </c>
    </row>
    <row r="109" spans="2:9" ht="205.5" thickBot="1">
      <c r="B109" s="69" t="s">
        <v>92</v>
      </c>
      <c r="C109" s="24" t="s">
        <v>49</v>
      </c>
      <c r="D109" s="24" t="s">
        <v>50</v>
      </c>
      <c r="E109" s="65" t="s">
        <v>405</v>
      </c>
      <c r="F109" s="25"/>
      <c r="G109" s="2">
        <f>SUM(G110:G112)</f>
        <v>120067</v>
      </c>
      <c r="H109" s="2">
        <f t="shared" ref="H109:I109" si="24">SUM(H110:H112)</f>
        <v>120067</v>
      </c>
      <c r="I109" s="2">
        <f t="shared" si="24"/>
        <v>120067</v>
      </c>
    </row>
    <row r="110" spans="2:9" ht="48" thickBot="1">
      <c r="B110" s="19" t="s">
        <v>21</v>
      </c>
      <c r="C110" s="24" t="s">
        <v>49</v>
      </c>
      <c r="D110" s="24" t="s">
        <v>50</v>
      </c>
      <c r="E110" s="190" t="s">
        <v>405</v>
      </c>
      <c r="F110" s="65">
        <v>111</v>
      </c>
      <c r="G110" s="2">
        <v>89389.6</v>
      </c>
      <c r="H110" s="2">
        <v>89389.6</v>
      </c>
      <c r="I110" s="2">
        <v>89389.6</v>
      </c>
    </row>
    <row r="111" spans="2:9" ht="79.5" thickBot="1">
      <c r="B111" s="19" t="s">
        <v>8</v>
      </c>
      <c r="C111" s="24" t="s">
        <v>49</v>
      </c>
      <c r="D111" s="24" t="s">
        <v>50</v>
      </c>
      <c r="E111" s="190" t="s">
        <v>405</v>
      </c>
      <c r="F111" s="65">
        <v>119</v>
      </c>
      <c r="G111" s="2">
        <v>26994.9</v>
      </c>
      <c r="H111" s="2">
        <v>26994.9</v>
      </c>
      <c r="I111" s="2">
        <v>26994.9</v>
      </c>
    </row>
    <row r="112" spans="2:9" ht="32.25" thickBot="1">
      <c r="B112" s="19" t="s">
        <v>10</v>
      </c>
      <c r="C112" s="24" t="s">
        <v>49</v>
      </c>
      <c r="D112" s="24" t="s">
        <v>50</v>
      </c>
      <c r="E112" s="190" t="s">
        <v>405</v>
      </c>
      <c r="F112" s="65">
        <v>244</v>
      </c>
      <c r="G112" s="2">
        <v>3682.5</v>
      </c>
      <c r="H112" s="2">
        <v>3682.5</v>
      </c>
      <c r="I112" s="2">
        <v>3682.5</v>
      </c>
    </row>
    <row r="113" spans="2:9" ht="63.75" thickBot="1">
      <c r="B113" s="77" t="s">
        <v>93</v>
      </c>
      <c r="C113" s="96" t="s">
        <v>49</v>
      </c>
      <c r="D113" s="96" t="s">
        <v>50</v>
      </c>
      <c r="E113" s="100" t="s">
        <v>406</v>
      </c>
      <c r="F113" s="93"/>
      <c r="G113" s="78">
        <f>SUM(G114:G118)</f>
        <v>74871</v>
      </c>
      <c r="H113" s="78">
        <f t="shared" ref="H113:I113" si="25">SUM(H114:H118)</f>
        <v>69917.100000000006</v>
      </c>
      <c r="I113" s="78">
        <f t="shared" si="25"/>
        <v>55880.1</v>
      </c>
    </row>
    <row r="114" spans="2:9" ht="48" thickBot="1">
      <c r="B114" s="19" t="s">
        <v>21</v>
      </c>
      <c r="C114" s="24" t="s">
        <v>49</v>
      </c>
      <c r="D114" s="24" t="s">
        <v>50</v>
      </c>
      <c r="E114" s="65" t="s">
        <v>406</v>
      </c>
      <c r="F114" s="65">
        <v>111</v>
      </c>
      <c r="G114" s="2">
        <v>33702</v>
      </c>
      <c r="H114" s="2">
        <v>33702</v>
      </c>
      <c r="I114" s="2">
        <v>33702</v>
      </c>
    </row>
    <row r="115" spans="2:9" ht="79.5" thickBot="1">
      <c r="B115" s="19" t="s">
        <v>8</v>
      </c>
      <c r="C115" s="24" t="s">
        <v>49</v>
      </c>
      <c r="D115" s="24" t="s">
        <v>50</v>
      </c>
      <c r="E115" s="190" t="s">
        <v>406</v>
      </c>
      <c r="F115" s="65">
        <v>119</v>
      </c>
      <c r="G115" s="2">
        <v>10178.1</v>
      </c>
      <c r="H115" s="2">
        <v>10178.1</v>
      </c>
      <c r="I115" s="2">
        <v>10178.1</v>
      </c>
    </row>
    <row r="116" spans="2:9" ht="32.25" thickBot="1">
      <c r="B116" s="19" t="s">
        <v>10</v>
      </c>
      <c r="C116" s="24" t="s">
        <v>49</v>
      </c>
      <c r="D116" s="24" t="s">
        <v>50</v>
      </c>
      <c r="E116" s="190" t="s">
        <v>406</v>
      </c>
      <c r="F116" s="65">
        <v>244</v>
      </c>
      <c r="G116" s="2">
        <v>22845.8</v>
      </c>
      <c r="H116" s="2">
        <v>21137</v>
      </c>
      <c r="I116" s="2">
        <v>9800</v>
      </c>
    </row>
    <row r="117" spans="2:9" ht="16.5" thickBot="1">
      <c r="B117" s="19" t="s">
        <v>350</v>
      </c>
      <c r="C117" s="24" t="s">
        <v>49</v>
      </c>
      <c r="D117" s="24" t="s">
        <v>50</v>
      </c>
      <c r="E117" s="190" t="s">
        <v>406</v>
      </c>
      <c r="F117" s="125">
        <v>247</v>
      </c>
      <c r="G117" s="2">
        <v>7986.1</v>
      </c>
      <c r="H117" s="2">
        <v>4900</v>
      </c>
      <c r="I117" s="2">
        <v>2200</v>
      </c>
    </row>
    <row r="118" spans="2:9" ht="32.25" thickBot="1">
      <c r="B118" s="31" t="s">
        <v>34</v>
      </c>
      <c r="C118" s="24" t="s">
        <v>49</v>
      </c>
      <c r="D118" s="24" t="s">
        <v>50</v>
      </c>
      <c r="E118" s="190" t="s">
        <v>406</v>
      </c>
      <c r="F118" s="65">
        <v>850</v>
      </c>
      <c r="G118" s="2">
        <v>159</v>
      </c>
      <c r="H118" s="2"/>
      <c r="I118" s="2"/>
    </row>
    <row r="119" spans="2:9" ht="16.5" thickBot="1">
      <c r="B119" s="74" t="s">
        <v>40</v>
      </c>
      <c r="C119" s="96" t="s">
        <v>49</v>
      </c>
      <c r="D119" s="96" t="s">
        <v>56</v>
      </c>
      <c r="E119" s="93"/>
      <c r="F119" s="93"/>
      <c r="G119" s="161">
        <f>SUM(G120+G127+G136+G142+G145+G147+G138+G140+G133)</f>
        <v>549668.27710000006</v>
      </c>
      <c r="H119" s="161">
        <f t="shared" ref="H119:I119" si="26">SUM(H120+H127+H136+H142+H145+H147+H138+H140+H133)</f>
        <v>584097.10649999999</v>
      </c>
      <c r="I119" s="161">
        <f t="shared" si="26"/>
        <v>536194.08707999997</v>
      </c>
    </row>
    <row r="120" spans="2:9" ht="75" customHeight="1" thickBot="1">
      <c r="B120" s="86" t="s">
        <v>90</v>
      </c>
      <c r="C120" s="96" t="s">
        <v>49</v>
      </c>
      <c r="D120" s="96" t="s">
        <v>56</v>
      </c>
      <c r="E120" s="78">
        <v>19</v>
      </c>
      <c r="F120" s="101"/>
      <c r="G120" s="78">
        <f>SUM(G124:G126)</f>
        <v>433937</v>
      </c>
      <c r="H120" s="78">
        <f t="shared" ref="H120:I120" si="27">SUM(H124:H126)</f>
        <v>433937</v>
      </c>
      <c r="I120" s="78">
        <f t="shared" si="27"/>
        <v>433937</v>
      </c>
    </row>
    <row r="121" spans="2:9" ht="32.25" thickBot="1">
      <c r="B121" s="69" t="s">
        <v>94</v>
      </c>
      <c r="C121" s="24" t="s">
        <v>49</v>
      </c>
      <c r="D121" s="24" t="s">
        <v>56</v>
      </c>
      <c r="E121" s="2" t="s">
        <v>404</v>
      </c>
      <c r="F121" s="25"/>
      <c r="G121" s="2">
        <f>SUM(G124:G126)</f>
        <v>433937</v>
      </c>
      <c r="H121" s="2">
        <f t="shared" ref="H121:I121" si="28">SUM(H124:H126)</f>
        <v>433937</v>
      </c>
      <c r="I121" s="2">
        <f t="shared" si="28"/>
        <v>433937</v>
      </c>
    </row>
    <row r="122" spans="2:9" ht="48" thickBot="1">
      <c r="B122" s="69" t="s">
        <v>95</v>
      </c>
      <c r="C122" s="24" t="s">
        <v>49</v>
      </c>
      <c r="D122" s="24" t="s">
        <v>56</v>
      </c>
      <c r="E122" s="2" t="s">
        <v>407</v>
      </c>
      <c r="F122" s="25"/>
      <c r="G122" s="2">
        <f>SUM(G124:G126)</f>
        <v>433937</v>
      </c>
      <c r="H122" s="2">
        <f t="shared" ref="H122:I122" si="29">SUM(H124:H126)</f>
        <v>433937</v>
      </c>
      <c r="I122" s="2">
        <f t="shared" si="29"/>
        <v>433937</v>
      </c>
    </row>
    <row r="123" spans="2:9" ht="331.5" thickBot="1">
      <c r="B123" s="69" t="s">
        <v>96</v>
      </c>
      <c r="C123" s="24" t="s">
        <v>49</v>
      </c>
      <c r="D123" s="24" t="s">
        <v>56</v>
      </c>
      <c r="E123" s="65" t="s">
        <v>408</v>
      </c>
      <c r="F123" s="25"/>
      <c r="G123" s="65">
        <f>SUM(G124:G126)</f>
        <v>433937</v>
      </c>
      <c r="H123" s="230">
        <f t="shared" ref="H123:I123" si="30">SUM(H124:H126)</f>
        <v>433937</v>
      </c>
      <c r="I123" s="230">
        <f t="shared" si="30"/>
        <v>433937</v>
      </c>
    </row>
    <row r="124" spans="2:9" ht="53.25" customHeight="1" thickBot="1">
      <c r="B124" s="30" t="s">
        <v>21</v>
      </c>
      <c r="C124" s="24" t="s">
        <v>49</v>
      </c>
      <c r="D124" s="24" t="s">
        <v>56</v>
      </c>
      <c r="E124" s="190" t="s">
        <v>408</v>
      </c>
      <c r="F124" s="65">
        <v>111</v>
      </c>
      <c r="G124" s="65">
        <v>328776</v>
      </c>
      <c r="H124" s="264">
        <v>328776</v>
      </c>
      <c r="I124" s="264">
        <v>328776</v>
      </c>
    </row>
    <row r="125" spans="2:9" ht="86.25" customHeight="1" thickBot="1">
      <c r="B125" s="19" t="s">
        <v>8</v>
      </c>
      <c r="C125" s="24" t="s">
        <v>49</v>
      </c>
      <c r="D125" s="24" t="s">
        <v>56</v>
      </c>
      <c r="E125" s="190" t="s">
        <v>408</v>
      </c>
      <c r="F125" s="65">
        <v>119</v>
      </c>
      <c r="G125" s="65">
        <v>99291</v>
      </c>
      <c r="H125" s="264">
        <v>99291</v>
      </c>
      <c r="I125" s="264">
        <v>99291</v>
      </c>
    </row>
    <row r="126" spans="2:9" ht="32.25" thickBot="1">
      <c r="B126" s="19" t="s">
        <v>10</v>
      </c>
      <c r="C126" s="24" t="s">
        <v>49</v>
      </c>
      <c r="D126" s="24" t="s">
        <v>56</v>
      </c>
      <c r="E126" s="190" t="s">
        <v>408</v>
      </c>
      <c r="F126" s="65">
        <v>244</v>
      </c>
      <c r="G126" s="65">
        <v>5870</v>
      </c>
      <c r="H126" s="264">
        <v>5870</v>
      </c>
      <c r="I126" s="264">
        <v>5870</v>
      </c>
    </row>
    <row r="127" spans="2:9" ht="48" thickBot="1">
      <c r="B127" s="77" t="s">
        <v>41</v>
      </c>
      <c r="C127" s="96" t="s">
        <v>49</v>
      </c>
      <c r="D127" s="96" t="s">
        <v>56</v>
      </c>
      <c r="E127" s="100" t="s">
        <v>409</v>
      </c>
      <c r="F127" s="93"/>
      <c r="G127" s="107">
        <f>SUM(G128:G132)</f>
        <v>46602</v>
      </c>
      <c r="H127" s="107">
        <f t="shared" ref="H127:I127" si="31">SUM(H128:H132)</f>
        <v>38180</v>
      </c>
      <c r="I127" s="107">
        <f t="shared" si="31"/>
        <v>37550</v>
      </c>
    </row>
    <row r="128" spans="2:9" ht="48" thickBot="1">
      <c r="B128" s="30" t="s">
        <v>21</v>
      </c>
      <c r="C128" s="24" t="s">
        <v>49</v>
      </c>
      <c r="D128" s="24" t="s">
        <v>56</v>
      </c>
      <c r="E128" s="115" t="s">
        <v>409</v>
      </c>
      <c r="F128" s="13">
        <v>111</v>
      </c>
      <c r="G128" s="116">
        <v>16590</v>
      </c>
      <c r="H128" s="116">
        <v>15489</v>
      </c>
      <c r="I128" s="116">
        <v>15000</v>
      </c>
    </row>
    <row r="129" spans="2:9" ht="79.5" thickBot="1">
      <c r="B129" s="19" t="s">
        <v>8</v>
      </c>
      <c r="C129" s="24" t="s">
        <v>49</v>
      </c>
      <c r="D129" s="24" t="s">
        <v>56</v>
      </c>
      <c r="E129" s="190" t="s">
        <v>409</v>
      </c>
      <c r="F129" s="2">
        <v>119</v>
      </c>
      <c r="G129" s="2">
        <v>5014</v>
      </c>
      <c r="H129" s="2">
        <v>4681</v>
      </c>
      <c r="I129" s="2">
        <v>4530</v>
      </c>
    </row>
    <row r="130" spans="2:9" ht="48" thickBot="1">
      <c r="B130" s="19" t="s">
        <v>97</v>
      </c>
      <c r="C130" s="24" t="s">
        <v>49</v>
      </c>
      <c r="D130" s="24" t="s">
        <v>56</v>
      </c>
      <c r="E130" s="190" t="s">
        <v>409</v>
      </c>
      <c r="F130" s="65">
        <v>244</v>
      </c>
      <c r="G130" s="2">
        <v>14248</v>
      </c>
      <c r="H130" s="2">
        <v>9200</v>
      </c>
      <c r="I130" s="2">
        <v>9860</v>
      </c>
    </row>
    <row r="131" spans="2:9" ht="16.5" thickBot="1">
      <c r="B131" s="19" t="s">
        <v>350</v>
      </c>
      <c r="C131" s="24" t="s">
        <v>49</v>
      </c>
      <c r="D131" s="24" t="s">
        <v>56</v>
      </c>
      <c r="E131" s="190" t="s">
        <v>409</v>
      </c>
      <c r="F131" s="125">
        <v>247</v>
      </c>
      <c r="G131" s="2">
        <v>10190</v>
      </c>
      <c r="H131" s="2">
        <v>8250</v>
      </c>
      <c r="I131" s="2">
        <v>7600</v>
      </c>
    </row>
    <row r="132" spans="2:9" ht="32.25" thickBot="1">
      <c r="B132" s="31" t="s">
        <v>34</v>
      </c>
      <c r="C132" s="24" t="s">
        <v>49</v>
      </c>
      <c r="D132" s="24" t="s">
        <v>56</v>
      </c>
      <c r="E132" s="190" t="s">
        <v>409</v>
      </c>
      <c r="F132" s="65">
        <v>850</v>
      </c>
      <c r="G132" s="2">
        <v>560</v>
      </c>
      <c r="H132" s="2">
        <v>560</v>
      </c>
      <c r="I132" s="2">
        <v>560</v>
      </c>
    </row>
    <row r="133" spans="2:9" ht="79.5" thickBot="1">
      <c r="B133" s="74" t="s">
        <v>454</v>
      </c>
      <c r="C133" s="96" t="s">
        <v>49</v>
      </c>
      <c r="D133" s="96" t="s">
        <v>56</v>
      </c>
      <c r="E133" s="100" t="s">
        <v>455</v>
      </c>
      <c r="F133" s="100"/>
      <c r="G133" s="78">
        <f>SUM(G134:G135)</f>
        <v>296.85599999999999</v>
      </c>
      <c r="H133" s="78">
        <f t="shared" ref="H133:I133" si="32">SUM(H134:H135)</f>
        <v>296.85599999999999</v>
      </c>
      <c r="I133" s="78">
        <f t="shared" si="32"/>
        <v>296.85599999999999</v>
      </c>
    </row>
    <row r="134" spans="2:9" ht="29.25" thickBot="1">
      <c r="B134" s="201" t="s">
        <v>444</v>
      </c>
      <c r="C134" s="104" t="s">
        <v>49</v>
      </c>
      <c r="D134" s="104" t="s">
        <v>56</v>
      </c>
      <c r="E134" s="89" t="s">
        <v>455</v>
      </c>
      <c r="F134" s="202">
        <v>113</v>
      </c>
      <c r="G134" s="2">
        <v>228</v>
      </c>
      <c r="H134" s="2">
        <v>228</v>
      </c>
      <c r="I134" s="2">
        <v>228</v>
      </c>
    </row>
    <row r="135" spans="2:9" ht="79.5" thickBot="1">
      <c r="B135" s="19" t="s">
        <v>8</v>
      </c>
      <c r="C135" s="104" t="s">
        <v>49</v>
      </c>
      <c r="D135" s="104" t="s">
        <v>56</v>
      </c>
      <c r="E135" s="89" t="s">
        <v>455</v>
      </c>
      <c r="F135" s="202">
        <v>119</v>
      </c>
      <c r="G135" s="2">
        <v>68.855999999999995</v>
      </c>
      <c r="H135" s="2">
        <v>68.855999999999995</v>
      </c>
      <c r="I135" s="2">
        <v>68.855999999999995</v>
      </c>
    </row>
    <row r="136" spans="2:9" ht="114" customHeight="1" thickBot="1">
      <c r="B136" s="74" t="s">
        <v>450</v>
      </c>
      <c r="C136" s="96" t="s">
        <v>49</v>
      </c>
      <c r="D136" s="96" t="s">
        <v>56</v>
      </c>
      <c r="E136" s="100" t="s">
        <v>410</v>
      </c>
      <c r="F136" s="100"/>
      <c r="G136" s="78">
        <v>1109.0318</v>
      </c>
      <c r="H136" s="78">
        <v>1109.0318</v>
      </c>
      <c r="I136" s="78">
        <v>1109.0318</v>
      </c>
    </row>
    <row r="137" spans="2:9" ht="66.75" customHeight="1" thickBot="1">
      <c r="B137" s="208" t="s">
        <v>451</v>
      </c>
      <c r="C137" s="207" t="s">
        <v>49</v>
      </c>
      <c r="D137" s="207" t="s">
        <v>56</v>
      </c>
      <c r="E137" s="87" t="s">
        <v>410</v>
      </c>
      <c r="F137" s="87">
        <v>321</v>
      </c>
      <c r="G137" s="10">
        <v>1109.0318</v>
      </c>
      <c r="H137" s="10">
        <v>1109.0318</v>
      </c>
      <c r="I137" s="10">
        <v>1109.0318</v>
      </c>
    </row>
    <row r="138" spans="2:9" ht="66.75" customHeight="1" thickBot="1">
      <c r="B138" s="74" t="s">
        <v>449</v>
      </c>
      <c r="C138" s="96" t="s">
        <v>49</v>
      </c>
      <c r="D138" s="96" t="s">
        <v>56</v>
      </c>
      <c r="E138" s="100" t="s">
        <v>448</v>
      </c>
      <c r="F138" s="100"/>
      <c r="G138" s="78">
        <v>178.72200000000001</v>
      </c>
      <c r="H138" s="78">
        <v>178.72200000000001</v>
      </c>
      <c r="I138" s="78">
        <v>178.72200000000001</v>
      </c>
    </row>
    <row r="139" spans="2:9" ht="63" customHeight="1" thickBot="1">
      <c r="B139" s="19" t="s">
        <v>97</v>
      </c>
      <c r="C139" s="207" t="s">
        <v>49</v>
      </c>
      <c r="D139" s="207" t="s">
        <v>56</v>
      </c>
      <c r="E139" s="87" t="s">
        <v>448</v>
      </c>
      <c r="F139" s="87">
        <v>244</v>
      </c>
      <c r="G139" s="10">
        <v>178.72200000000001</v>
      </c>
      <c r="H139" s="10">
        <v>178.72200000000001</v>
      </c>
      <c r="I139" s="10">
        <v>178.72200000000001</v>
      </c>
    </row>
    <row r="140" spans="2:9" ht="101.25" customHeight="1" thickBot="1">
      <c r="B140" s="74" t="s">
        <v>452</v>
      </c>
      <c r="C140" s="96" t="s">
        <v>49</v>
      </c>
      <c r="D140" s="96" t="s">
        <v>56</v>
      </c>
      <c r="E140" s="100" t="s">
        <v>453</v>
      </c>
      <c r="F140" s="100"/>
      <c r="G140" s="78">
        <v>51.618000000000002</v>
      </c>
      <c r="H140" s="163"/>
      <c r="I140" s="163"/>
    </row>
    <row r="141" spans="2:9" ht="61.5" customHeight="1" thickBot="1">
      <c r="B141" s="19" t="s">
        <v>97</v>
      </c>
      <c r="C141" s="104" t="s">
        <v>49</v>
      </c>
      <c r="D141" s="104" t="s">
        <v>56</v>
      </c>
      <c r="E141" s="89" t="s">
        <v>453</v>
      </c>
      <c r="F141" s="89">
        <v>244</v>
      </c>
      <c r="G141" s="13">
        <v>51.618000000000002</v>
      </c>
      <c r="H141" s="234"/>
      <c r="I141" s="234"/>
    </row>
    <row r="142" spans="2:9" ht="95.25" thickBot="1">
      <c r="B142" s="146" t="s">
        <v>351</v>
      </c>
      <c r="C142" s="96" t="s">
        <v>49</v>
      </c>
      <c r="D142" s="96" t="s">
        <v>56</v>
      </c>
      <c r="E142" s="100" t="s">
        <v>468</v>
      </c>
      <c r="F142" s="100"/>
      <c r="G142" s="78">
        <f>SUM(G143:G144)</f>
        <v>43776.895000000004</v>
      </c>
      <c r="H142" s="78">
        <f t="shared" ref="H142:I142" si="33">SUM(H143:H144)</f>
        <v>43690.357000000004</v>
      </c>
      <c r="I142" s="78">
        <f t="shared" si="33"/>
        <v>43604.705999999998</v>
      </c>
    </row>
    <row r="143" spans="2:9" ht="54" customHeight="1" thickBot="1">
      <c r="B143" s="19" t="s">
        <v>100</v>
      </c>
      <c r="C143" s="24" t="s">
        <v>49</v>
      </c>
      <c r="D143" s="24" t="s">
        <v>56</v>
      </c>
      <c r="E143" s="89" t="s">
        <v>468</v>
      </c>
      <c r="F143" s="145">
        <v>111</v>
      </c>
      <c r="G143" s="2">
        <v>34560</v>
      </c>
      <c r="H143" s="2">
        <v>34560</v>
      </c>
      <c r="I143" s="2">
        <v>34560</v>
      </c>
    </row>
    <row r="144" spans="2:9" ht="79.5" thickBot="1">
      <c r="B144" s="19" t="s">
        <v>8</v>
      </c>
      <c r="C144" s="24" t="s">
        <v>49</v>
      </c>
      <c r="D144" s="24" t="s">
        <v>56</v>
      </c>
      <c r="E144" s="89" t="s">
        <v>468</v>
      </c>
      <c r="F144" s="145">
        <v>119</v>
      </c>
      <c r="G144" s="2">
        <v>9216.8950000000004</v>
      </c>
      <c r="H144" s="2">
        <v>9130.357</v>
      </c>
      <c r="I144" s="2">
        <v>9044.7060000000001</v>
      </c>
    </row>
    <row r="145" spans="2:9" ht="85.5" customHeight="1" thickBot="1">
      <c r="B145" s="203" t="s">
        <v>352</v>
      </c>
      <c r="C145" s="96" t="s">
        <v>49</v>
      </c>
      <c r="D145" s="96" t="s">
        <v>56</v>
      </c>
      <c r="E145" s="100" t="s">
        <v>411</v>
      </c>
      <c r="F145" s="100"/>
      <c r="G145" s="78">
        <v>23716.154299999998</v>
      </c>
      <c r="H145" s="78">
        <v>19517.771280000001</v>
      </c>
      <c r="I145" s="78">
        <v>19517.771280000001</v>
      </c>
    </row>
    <row r="146" spans="2:9" ht="35.25" customHeight="1" thickBot="1">
      <c r="B146" s="19" t="s">
        <v>10</v>
      </c>
      <c r="C146" s="24" t="s">
        <v>49</v>
      </c>
      <c r="D146" s="24" t="s">
        <v>56</v>
      </c>
      <c r="E146" s="145" t="s">
        <v>411</v>
      </c>
      <c r="F146" s="145">
        <v>244</v>
      </c>
      <c r="G146" s="2">
        <v>23716.154299999998</v>
      </c>
      <c r="H146" s="2">
        <v>19517.771280000001</v>
      </c>
      <c r="I146" s="2">
        <v>19517.771280000001</v>
      </c>
    </row>
    <row r="147" spans="2:9" ht="48" customHeight="1" thickBot="1">
      <c r="B147" s="155" t="s">
        <v>371</v>
      </c>
      <c r="C147" s="102" t="s">
        <v>49</v>
      </c>
      <c r="D147" s="102" t="s">
        <v>56</v>
      </c>
      <c r="E147" s="88" t="s">
        <v>498</v>
      </c>
      <c r="F147" s="88"/>
      <c r="G147" s="82"/>
      <c r="H147" s="296">
        <v>47187.368419999999</v>
      </c>
      <c r="I147" s="163"/>
    </row>
    <row r="148" spans="2:9" ht="37.5" customHeight="1" thickBot="1">
      <c r="B148" s="19" t="s">
        <v>10</v>
      </c>
      <c r="C148" s="24" t="s">
        <v>49</v>
      </c>
      <c r="D148" s="24" t="s">
        <v>56</v>
      </c>
      <c r="E148" s="89" t="s">
        <v>498</v>
      </c>
      <c r="F148" s="153">
        <v>244</v>
      </c>
      <c r="G148" s="2"/>
      <c r="H148" s="297">
        <v>47187.368419999999</v>
      </c>
      <c r="I148" s="234"/>
    </row>
    <row r="149" spans="2:9" ht="32.25" thickBot="1">
      <c r="B149" s="168" t="s">
        <v>385</v>
      </c>
      <c r="C149" s="96" t="s">
        <v>49</v>
      </c>
      <c r="D149" s="96" t="s">
        <v>51</v>
      </c>
      <c r="E149" s="88"/>
      <c r="F149" s="88"/>
      <c r="G149" s="161">
        <f>SUM(G150+G153+G156)</f>
        <v>22326.859439999997</v>
      </c>
      <c r="H149" s="76">
        <f t="shared" ref="H149:I149" si="34">SUM(H150+H153+H156)</f>
        <v>13632.000000000002</v>
      </c>
      <c r="I149" s="76">
        <f t="shared" si="34"/>
        <v>13632.000000000002</v>
      </c>
    </row>
    <row r="150" spans="2:9" ht="32.25" thickBot="1">
      <c r="B150" s="167" t="s">
        <v>384</v>
      </c>
      <c r="C150" s="96" t="s">
        <v>49</v>
      </c>
      <c r="D150" s="96" t="s">
        <v>51</v>
      </c>
      <c r="E150" s="100" t="s">
        <v>412</v>
      </c>
      <c r="F150" s="100"/>
      <c r="G150" s="78">
        <f>SUM(G151:G152)</f>
        <v>333.4</v>
      </c>
      <c r="H150" s="78">
        <f t="shared" ref="H150:I150" si="35">SUM(H151:H152)</f>
        <v>0</v>
      </c>
      <c r="I150" s="78">
        <f t="shared" si="35"/>
        <v>0</v>
      </c>
    </row>
    <row r="151" spans="2:9" ht="51.75" customHeight="1" thickBot="1">
      <c r="B151" s="30" t="s">
        <v>21</v>
      </c>
      <c r="C151" s="24" t="s">
        <v>49</v>
      </c>
      <c r="D151" s="24" t="s">
        <v>51</v>
      </c>
      <c r="E151" s="166" t="s">
        <v>412</v>
      </c>
      <c r="F151" s="13">
        <v>111</v>
      </c>
      <c r="G151" s="2">
        <v>256</v>
      </c>
      <c r="H151" s="2"/>
      <c r="I151" s="2"/>
    </row>
    <row r="152" spans="2:9" ht="79.5" thickBot="1">
      <c r="B152" s="19" t="s">
        <v>8</v>
      </c>
      <c r="C152" s="24" t="s">
        <v>49</v>
      </c>
      <c r="D152" s="24" t="s">
        <v>51</v>
      </c>
      <c r="E152" s="190" t="s">
        <v>412</v>
      </c>
      <c r="F152" s="2">
        <v>119</v>
      </c>
      <c r="G152" s="2">
        <v>77.400000000000006</v>
      </c>
      <c r="H152" s="2"/>
      <c r="I152" s="2"/>
    </row>
    <row r="153" spans="2:9" ht="36" customHeight="1" thickBot="1">
      <c r="B153" s="167" t="s">
        <v>383</v>
      </c>
      <c r="C153" s="96" t="s">
        <v>49</v>
      </c>
      <c r="D153" s="96" t="s">
        <v>51</v>
      </c>
      <c r="E153" s="100" t="s">
        <v>412</v>
      </c>
      <c r="F153" s="100"/>
      <c r="G153" s="78">
        <f>SUM(G154:G155)</f>
        <v>2669</v>
      </c>
      <c r="H153" s="78">
        <f t="shared" ref="H153:I153" si="36">SUM(H154:H155)</f>
        <v>0</v>
      </c>
      <c r="I153" s="78">
        <f t="shared" si="36"/>
        <v>0</v>
      </c>
    </row>
    <row r="154" spans="2:9" ht="48" thickBot="1">
      <c r="B154" s="30" t="s">
        <v>21</v>
      </c>
      <c r="C154" s="24" t="s">
        <v>49</v>
      </c>
      <c r="D154" s="24" t="s">
        <v>51</v>
      </c>
      <c r="E154" s="191" t="s">
        <v>412</v>
      </c>
      <c r="F154" s="13">
        <v>111</v>
      </c>
      <c r="G154" s="2">
        <v>2054</v>
      </c>
      <c r="H154" s="2"/>
      <c r="I154" s="2"/>
    </row>
    <row r="155" spans="2:9" ht="79.5" thickBot="1">
      <c r="B155" s="19" t="s">
        <v>8</v>
      </c>
      <c r="C155" s="24" t="s">
        <v>49</v>
      </c>
      <c r="D155" s="24" t="s">
        <v>51</v>
      </c>
      <c r="E155" s="191" t="s">
        <v>412</v>
      </c>
      <c r="F155" s="2">
        <v>119</v>
      </c>
      <c r="G155" s="2">
        <v>615</v>
      </c>
      <c r="H155" s="2"/>
      <c r="I155" s="2"/>
    </row>
    <row r="156" spans="2:9" ht="32.25" thickBot="1">
      <c r="B156" s="77" t="s">
        <v>42</v>
      </c>
      <c r="C156" s="96" t="s">
        <v>49</v>
      </c>
      <c r="D156" s="96" t="s">
        <v>51</v>
      </c>
      <c r="E156" s="100"/>
      <c r="F156" s="93"/>
      <c r="G156" s="82">
        <f>SUM(G157+G162+G164+G165+G166+G167+G168+G169)</f>
        <v>19324.459439999995</v>
      </c>
      <c r="H156" s="82">
        <f t="shared" ref="H156:I156" si="37">SUM(H158:H169)</f>
        <v>13632.000000000002</v>
      </c>
      <c r="I156" s="82">
        <f t="shared" si="37"/>
        <v>13632.000000000002</v>
      </c>
    </row>
    <row r="157" spans="2:9" ht="32.25" thickBot="1">
      <c r="B157" s="69" t="s">
        <v>99</v>
      </c>
      <c r="C157" s="24" t="s">
        <v>49</v>
      </c>
      <c r="D157" s="24" t="s">
        <v>51</v>
      </c>
      <c r="E157" s="65" t="s">
        <v>98</v>
      </c>
      <c r="F157" s="25"/>
      <c r="G157" s="2">
        <f>SUM(G158+G159+G160+G161)</f>
        <v>8127</v>
      </c>
      <c r="H157" s="2">
        <f t="shared" ref="H157:I157" si="38">SUM(H158+H159+H160+H161+H164+H165+H166+H167+H168+H169)</f>
        <v>13632.000000000002</v>
      </c>
      <c r="I157" s="2">
        <f t="shared" si="38"/>
        <v>13632.000000000002</v>
      </c>
    </row>
    <row r="158" spans="2:9" ht="48" thickBot="1">
      <c r="B158" s="19" t="s">
        <v>100</v>
      </c>
      <c r="C158" s="24" t="s">
        <v>49</v>
      </c>
      <c r="D158" s="24" t="s">
        <v>51</v>
      </c>
      <c r="E158" s="65" t="s">
        <v>98</v>
      </c>
      <c r="F158" s="65">
        <v>111</v>
      </c>
      <c r="G158" s="2">
        <v>5835</v>
      </c>
      <c r="H158" s="2">
        <v>5835</v>
      </c>
      <c r="I158" s="2">
        <v>5835</v>
      </c>
    </row>
    <row r="159" spans="2:9" ht="79.5" thickBot="1">
      <c r="B159" s="19" t="s">
        <v>8</v>
      </c>
      <c r="C159" s="24" t="s">
        <v>49</v>
      </c>
      <c r="D159" s="24" t="s">
        <v>51</v>
      </c>
      <c r="E159" s="65" t="s">
        <v>98</v>
      </c>
      <c r="F159" s="65">
        <v>119</v>
      </c>
      <c r="G159" s="2">
        <v>1762</v>
      </c>
      <c r="H159" s="2">
        <v>1762</v>
      </c>
      <c r="I159" s="2">
        <v>1762</v>
      </c>
    </row>
    <row r="160" spans="2:9" ht="32.25" thickBot="1">
      <c r="B160" s="19" t="s">
        <v>10</v>
      </c>
      <c r="C160" s="24" t="s">
        <v>49</v>
      </c>
      <c r="D160" s="24" t="s">
        <v>51</v>
      </c>
      <c r="E160" s="65" t="s">
        <v>98</v>
      </c>
      <c r="F160" s="65">
        <v>244</v>
      </c>
      <c r="G160" s="2">
        <v>215</v>
      </c>
      <c r="H160" s="2">
        <v>420</v>
      </c>
      <c r="I160" s="2">
        <v>420</v>
      </c>
    </row>
    <row r="161" spans="2:14" ht="16.5" thickBot="1">
      <c r="B161" s="19" t="s">
        <v>350</v>
      </c>
      <c r="C161" s="24" t="s">
        <v>49</v>
      </c>
      <c r="D161" s="24" t="s">
        <v>51</v>
      </c>
      <c r="E161" s="125" t="s">
        <v>98</v>
      </c>
      <c r="F161" s="125">
        <v>247</v>
      </c>
      <c r="G161" s="2">
        <v>315</v>
      </c>
      <c r="H161" s="2">
        <v>315</v>
      </c>
      <c r="I161" s="2">
        <v>315</v>
      </c>
    </row>
    <row r="162" spans="2:14" ht="95.25" thickBot="1">
      <c r="B162" s="305" t="s">
        <v>500</v>
      </c>
      <c r="C162" s="96" t="s">
        <v>49</v>
      </c>
      <c r="D162" s="96" t="s">
        <v>51</v>
      </c>
      <c r="E162" s="100" t="s">
        <v>499</v>
      </c>
      <c r="F162" s="100"/>
      <c r="G162" s="78">
        <v>4897.4594399999996</v>
      </c>
      <c r="H162" s="78"/>
      <c r="I162" s="78"/>
    </row>
    <row r="163" spans="2:14" ht="32.25" thickBot="1">
      <c r="B163" s="306" t="s">
        <v>10</v>
      </c>
      <c r="C163" s="24" t="s">
        <v>49</v>
      </c>
      <c r="D163" s="24" t="s">
        <v>51</v>
      </c>
      <c r="E163" s="304" t="s">
        <v>499</v>
      </c>
      <c r="F163" s="304">
        <v>244</v>
      </c>
      <c r="G163" s="2">
        <v>4897.4594399999996</v>
      </c>
      <c r="H163" s="2"/>
      <c r="I163" s="2"/>
    </row>
    <row r="164" spans="2:14" ht="35.25" customHeight="1" thickBot="1">
      <c r="B164" s="28" t="s">
        <v>399</v>
      </c>
      <c r="C164" s="24" t="s">
        <v>49</v>
      </c>
      <c r="D164" s="24" t="s">
        <v>51</v>
      </c>
      <c r="E164" s="121" t="s">
        <v>412</v>
      </c>
      <c r="F164" s="121">
        <v>614</v>
      </c>
      <c r="G164" s="2">
        <v>2484.3000000000002</v>
      </c>
      <c r="H164" s="2">
        <v>1484.3</v>
      </c>
      <c r="I164" s="2">
        <v>1484.3</v>
      </c>
    </row>
    <row r="165" spans="2:14" ht="32.25" thickBot="1">
      <c r="B165" s="28" t="s">
        <v>399</v>
      </c>
      <c r="C165" s="24" t="s">
        <v>49</v>
      </c>
      <c r="D165" s="24" t="s">
        <v>51</v>
      </c>
      <c r="E165" s="190" t="s">
        <v>413</v>
      </c>
      <c r="F165" s="120">
        <v>614</v>
      </c>
      <c r="G165" s="2">
        <v>3731.52</v>
      </c>
      <c r="H165" s="2">
        <v>3731.52</v>
      </c>
      <c r="I165" s="2">
        <v>3731.52</v>
      </c>
    </row>
    <row r="166" spans="2:14" ht="32.25" thickBot="1">
      <c r="B166" s="28" t="s">
        <v>399</v>
      </c>
      <c r="C166" s="24" t="s">
        <v>49</v>
      </c>
      <c r="D166" s="24" t="s">
        <v>51</v>
      </c>
      <c r="E166" s="190" t="s">
        <v>413</v>
      </c>
      <c r="F166" s="120">
        <v>615</v>
      </c>
      <c r="G166" s="2">
        <v>33.18</v>
      </c>
      <c r="H166" s="2">
        <v>33.18</v>
      </c>
      <c r="I166" s="2">
        <v>33.18</v>
      </c>
    </row>
    <row r="167" spans="2:14" ht="32.25" thickBot="1">
      <c r="B167" s="28" t="s">
        <v>399</v>
      </c>
      <c r="C167" s="24" t="s">
        <v>49</v>
      </c>
      <c r="D167" s="24" t="s">
        <v>51</v>
      </c>
      <c r="E167" s="190" t="s">
        <v>413</v>
      </c>
      <c r="F167" s="120">
        <v>625</v>
      </c>
      <c r="G167" s="2">
        <v>22.12</v>
      </c>
      <c r="H167" s="2">
        <v>22.12</v>
      </c>
      <c r="I167" s="2">
        <v>22.12</v>
      </c>
    </row>
    <row r="168" spans="2:14" ht="32.25" thickBot="1">
      <c r="B168" s="28" t="s">
        <v>399</v>
      </c>
      <c r="C168" s="24" t="s">
        <v>49</v>
      </c>
      <c r="D168" s="24" t="s">
        <v>51</v>
      </c>
      <c r="E168" s="190" t="s">
        <v>413</v>
      </c>
      <c r="F168" s="120">
        <v>635</v>
      </c>
      <c r="G168" s="2">
        <v>22.12</v>
      </c>
      <c r="H168" s="2">
        <v>22.12</v>
      </c>
      <c r="I168" s="2">
        <v>22.12</v>
      </c>
    </row>
    <row r="169" spans="2:14" ht="32.25" thickBot="1">
      <c r="B169" s="28" t="s">
        <v>399</v>
      </c>
      <c r="C169" s="24" t="s">
        <v>49</v>
      </c>
      <c r="D169" s="24" t="s">
        <v>51</v>
      </c>
      <c r="E169" s="190" t="s">
        <v>413</v>
      </c>
      <c r="F169" s="179">
        <v>813</v>
      </c>
      <c r="G169" s="2">
        <v>6.76</v>
      </c>
      <c r="H169" s="2">
        <v>6.76</v>
      </c>
      <c r="I169" s="2">
        <v>6.76</v>
      </c>
    </row>
    <row r="170" spans="2:14" ht="16.5" thickBot="1">
      <c r="B170" s="77" t="s">
        <v>415</v>
      </c>
      <c r="C170" s="91" t="s">
        <v>49</v>
      </c>
      <c r="D170" s="91" t="s">
        <v>49</v>
      </c>
      <c r="E170" s="93"/>
      <c r="F170" s="93"/>
      <c r="G170" s="84">
        <v>250</v>
      </c>
      <c r="H170" s="84">
        <v>250</v>
      </c>
      <c r="I170" s="84">
        <v>250</v>
      </c>
    </row>
    <row r="171" spans="2:14" ht="48" thickBot="1">
      <c r="B171" s="77" t="s">
        <v>416</v>
      </c>
      <c r="C171" s="91" t="s">
        <v>49</v>
      </c>
      <c r="D171" s="91" t="s">
        <v>49</v>
      </c>
      <c r="E171" s="78">
        <v>33</v>
      </c>
      <c r="F171" s="93"/>
      <c r="G171" s="84">
        <v>250</v>
      </c>
      <c r="H171" s="84">
        <v>250</v>
      </c>
      <c r="I171" s="84">
        <v>250</v>
      </c>
    </row>
    <row r="172" spans="2:14" ht="63.75" thickBot="1">
      <c r="B172" s="28" t="s">
        <v>417</v>
      </c>
      <c r="C172" s="104" t="s">
        <v>49</v>
      </c>
      <c r="D172" s="104" t="s">
        <v>49</v>
      </c>
      <c r="E172" s="13" t="s">
        <v>414</v>
      </c>
      <c r="F172" s="119"/>
      <c r="G172" s="13">
        <v>250</v>
      </c>
      <c r="H172" s="13">
        <v>250</v>
      </c>
      <c r="I172" s="13">
        <v>250</v>
      </c>
    </row>
    <row r="173" spans="2:14" ht="32.25" thickBot="1">
      <c r="B173" s="19" t="s">
        <v>101</v>
      </c>
      <c r="C173" s="104" t="s">
        <v>49</v>
      </c>
      <c r="D173" s="104" t="s">
        <v>49</v>
      </c>
      <c r="E173" s="13" t="s">
        <v>418</v>
      </c>
      <c r="F173" s="119"/>
      <c r="G173" s="13">
        <v>250</v>
      </c>
      <c r="H173" s="13">
        <v>250</v>
      </c>
      <c r="I173" s="13">
        <v>250</v>
      </c>
    </row>
    <row r="174" spans="2:14" ht="32.25" thickBot="1">
      <c r="B174" s="19" t="s">
        <v>10</v>
      </c>
      <c r="C174" s="104" t="s">
        <v>49</v>
      </c>
      <c r="D174" s="104" t="s">
        <v>49</v>
      </c>
      <c r="E174" s="13" t="s">
        <v>418</v>
      </c>
      <c r="F174" s="153">
        <v>244</v>
      </c>
      <c r="G174" s="13">
        <v>250</v>
      </c>
      <c r="H174" s="13">
        <v>250</v>
      </c>
      <c r="I174" s="13">
        <v>250</v>
      </c>
    </row>
    <row r="175" spans="2:14" ht="32.25" thickBot="1">
      <c r="B175" s="77" t="s">
        <v>20</v>
      </c>
      <c r="C175" s="91" t="s">
        <v>49</v>
      </c>
      <c r="D175" s="91" t="s">
        <v>52</v>
      </c>
      <c r="E175" s="93"/>
      <c r="F175" s="93"/>
      <c r="G175" s="195">
        <f>SUM(G176+G189+G192+G183+G186)</f>
        <v>14152.4085</v>
      </c>
      <c r="H175" s="195">
        <f t="shared" ref="H175:I175" si="39">SUM(H176+H189+H192+H183+H186)</f>
        <v>15016.304</v>
      </c>
      <c r="I175" s="195">
        <f t="shared" si="39"/>
        <v>15062.819</v>
      </c>
    </row>
    <row r="176" spans="2:14" ht="21.75" customHeight="1" thickBot="1">
      <c r="B176" s="77" t="s">
        <v>102</v>
      </c>
      <c r="C176" s="102" t="s">
        <v>49</v>
      </c>
      <c r="D176" s="102" t="s">
        <v>52</v>
      </c>
      <c r="E176" s="78" t="s">
        <v>103</v>
      </c>
      <c r="F176" s="93"/>
      <c r="G176" s="84">
        <f>SUM(G178:G182)</f>
        <v>8702</v>
      </c>
      <c r="H176" s="84">
        <f>SUM(H178:H182)</f>
        <v>8702</v>
      </c>
      <c r="I176" s="84">
        <f>SUM(I178:I182)</f>
        <v>8702</v>
      </c>
      <c r="J176" s="122"/>
      <c r="K176" s="123"/>
      <c r="L176" s="123"/>
      <c r="M176" s="124"/>
      <c r="N176" s="124"/>
    </row>
    <row r="177" spans="2:9" ht="32.25" thickBot="1">
      <c r="B177" s="69" t="s">
        <v>104</v>
      </c>
      <c r="C177" s="24" t="s">
        <v>49</v>
      </c>
      <c r="D177" s="24" t="s">
        <v>52</v>
      </c>
      <c r="E177" s="65" t="s">
        <v>103</v>
      </c>
      <c r="F177" s="25"/>
      <c r="G177" s="2">
        <f>SUM(G178:G182)</f>
        <v>8702</v>
      </c>
      <c r="H177" s="2">
        <f>SUM(H178:H182)</f>
        <v>8702</v>
      </c>
      <c r="I177" s="2">
        <f>SUM(I178:I182)</f>
        <v>8702</v>
      </c>
    </row>
    <row r="178" spans="2:9" ht="48" thickBot="1">
      <c r="B178" s="19" t="s">
        <v>100</v>
      </c>
      <c r="C178" s="24" t="s">
        <v>49</v>
      </c>
      <c r="D178" s="24" t="s">
        <v>52</v>
      </c>
      <c r="E178" s="65" t="s">
        <v>103</v>
      </c>
      <c r="F178" s="65">
        <v>111</v>
      </c>
      <c r="G178" s="2">
        <v>5750</v>
      </c>
      <c r="H178" s="2">
        <v>5750</v>
      </c>
      <c r="I178" s="2">
        <v>5750</v>
      </c>
    </row>
    <row r="179" spans="2:9" ht="79.5" thickBot="1">
      <c r="B179" s="19" t="s">
        <v>8</v>
      </c>
      <c r="C179" s="24" t="s">
        <v>49</v>
      </c>
      <c r="D179" s="24" t="s">
        <v>52</v>
      </c>
      <c r="E179" s="65" t="s">
        <v>103</v>
      </c>
      <c r="F179" s="65">
        <v>119</v>
      </c>
      <c r="G179" s="2">
        <v>1737</v>
      </c>
      <c r="H179" s="2">
        <v>1737</v>
      </c>
      <c r="I179" s="2">
        <v>1737</v>
      </c>
    </row>
    <row r="180" spans="2:9" ht="32.25" thickBot="1">
      <c r="B180" s="19" t="s">
        <v>10</v>
      </c>
      <c r="C180" s="24" t="s">
        <v>49</v>
      </c>
      <c r="D180" s="24" t="s">
        <v>52</v>
      </c>
      <c r="E180" s="65" t="s">
        <v>103</v>
      </c>
      <c r="F180" s="65">
        <v>244</v>
      </c>
      <c r="G180" s="2">
        <v>395</v>
      </c>
      <c r="H180" s="2">
        <v>395</v>
      </c>
      <c r="I180" s="2">
        <v>395</v>
      </c>
    </row>
    <row r="181" spans="2:9" ht="24" customHeight="1" thickBot="1">
      <c r="B181" s="19" t="s">
        <v>350</v>
      </c>
      <c r="C181" s="24" t="s">
        <v>49</v>
      </c>
      <c r="D181" s="24" t="s">
        <v>52</v>
      </c>
      <c r="E181" s="125" t="s">
        <v>103</v>
      </c>
      <c r="F181" s="125">
        <v>247</v>
      </c>
      <c r="G181" s="2">
        <v>820</v>
      </c>
      <c r="H181" s="2">
        <v>820</v>
      </c>
      <c r="I181" s="2">
        <v>820</v>
      </c>
    </row>
    <row r="182" spans="2:9" ht="32.25" hidden="1" thickBot="1">
      <c r="B182" s="72" t="s">
        <v>34</v>
      </c>
      <c r="C182" s="24" t="s">
        <v>49</v>
      </c>
      <c r="D182" s="24" t="s">
        <v>52</v>
      </c>
      <c r="E182" s="65" t="s">
        <v>103</v>
      </c>
      <c r="F182" s="65">
        <v>850</v>
      </c>
      <c r="G182" s="2"/>
      <c r="H182" s="234"/>
      <c r="I182" s="234"/>
    </row>
    <row r="183" spans="2:9" ht="32.25" thickBot="1">
      <c r="B183" s="74" t="s">
        <v>447</v>
      </c>
      <c r="C183" s="96" t="s">
        <v>49</v>
      </c>
      <c r="D183" s="96" t="s">
        <v>52</v>
      </c>
      <c r="E183" s="100" t="s">
        <v>469</v>
      </c>
      <c r="F183" s="100"/>
      <c r="G183" s="78">
        <f>SUM(G184:G185)</f>
        <v>1081.181</v>
      </c>
      <c r="H183" s="78">
        <f t="shared" ref="H183:I183" si="40">SUM(H184:H185)</f>
        <v>1946.75</v>
      </c>
      <c r="I183" s="78">
        <f t="shared" si="40"/>
        <v>1945.9380000000001</v>
      </c>
    </row>
    <row r="184" spans="2:9" ht="63.75" thickBot="1">
      <c r="B184" s="192" t="s">
        <v>72</v>
      </c>
      <c r="C184" s="24" t="s">
        <v>49</v>
      </c>
      <c r="D184" s="24" t="s">
        <v>52</v>
      </c>
      <c r="E184" s="202" t="s">
        <v>469</v>
      </c>
      <c r="F184" s="202">
        <v>111</v>
      </c>
      <c r="G184" s="2">
        <v>830.4</v>
      </c>
      <c r="H184" s="2">
        <v>1495.2</v>
      </c>
      <c r="I184" s="2">
        <v>1494.576</v>
      </c>
    </row>
    <row r="185" spans="2:9" ht="79.5" thickBot="1">
      <c r="B185" s="19" t="s">
        <v>8</v>
      </c>
      <c r="C185" s="24" t="s">
        <v>49</v>
      </c>
      <c r="D185" s="24" t="s">
        <v>52</v>
      </c>
      <c r="E185" s="230" t="s">
        <v>469</v>
      </c>
      <c r="F185" s="202">
        <v>119</v>
      </c>
      <c r="G185" s="2">
        <v>250.78100000000001</v>
      </c>
      <c r="H185" s="2">
        <v>451.55</v>
      </c>
      <c r="I185" s="2">
        <v>451.36200000000002</v>
      </c>
    </row>
    <row r="186" spans="2:9" ht="63.75" thickBot="1">
      <c r="B186" s="156" t="s">
        <v>365</v>
      </c>
      <c r="C186" s="96" t="s">
        <v>49</v>
      </c>
      <c r="D186" s="96" t="s">
        <v>52</v>
      </c>
      <c r="E186" s="100" t="s">
        <v>467</v>
      </c>
      <c r="F186" s="100"/>
      <c r="G186" s="78">
        <f>SUM(G187:G188)</f>
        <v>1939.4549999999999</v>
      </c>
      <c r="H186" s="78">
        <f t="shared" ref="H186:I186" si="41">SUM(H187:H188)</f>
        <v>3475.404</v>
      </c>
      <c r="I186" s="78">
        <f t="shared" si="41"/>
        <v>3522.7309999999998</v>
      </c>
    </row>
    <row r="187" spans="2:9" ht="48" thickBot="1">
      <c r="B187" s="19" t="s">
        <v>100</v>
      </c>
      <c r="C187" s="24" t="s">
        <v>49</v>
      </c>
      <c r="D187" s="24" t="s">
        <v>52</v>
      </c>
      <c r="E187" s="239" t="s">
        <v>467</v>
      </c>
      <c r="F187" s="239">
        <v>111</v>
      </c>
      <c r="G187" s="2">
        <v>1489.596</v>
      </c>
      <c r="H187" s="2">
        <v>2669.2809999999999</v>
      </c>
      <c r="I187" s="2">
        <v>2705.6309999999999</v>
      </c>
    </row>
    <row r="188" spans="2:9" ht="79.5" thickBot="1">
      <c r="B188" s="19" t="s">
        <v>8</v>
      </c>
      <c r="C188" s="24" t="s">
        <v>49</v>
      </c>
      <c r="D188" s="24" t="s">
        <v>52</v>
      </c>
      <c r="E188" s="239" t="s">
        <v>467</v>
      </c>
      <c r="F188" s="239">
        <v>119</v>
      </c>
      <c r="G188" s="2">
        <v>449.85899999999998</v>
      </c>
      <c r="H188" s="2">
        <v>806.12300000000005</v>
      </c>
      <c r="I188" s="2">
        <v>817.1</v>
      </c>
    </row>
    <row r="189" spans="2:9" ht="63.75" thickBot="1">
      <c r="B189" s="286" t="s">
        <v>422</v>
      </c>
      <c r="C189" s="96" t="s">
        <v>49</v>
      </c>
      <c r="D189" s="96" t="s">
        <v>52</v>
      </c>
      <c r="E189" s="78" t="s">
        <v>419</v>
      </c>
      <c r="F189" s="100"/>
      <c r="G189" s="78">
        <f t="shared" ref="G189:I189" si="42">SUM(G191:G191)</f>
        <v>1603.7725</v>
      </c>
      <c r="H189" s="78">
        <f t="shared" si="42"/>
        <v>66.150000000000006</v>
      </c>
      <c r="I189" s="78">
        <f t="shared" si="42"/>
        <v>66.150000000000006</v>
      </c>
    </row>
    <row r="190" spans="2:9" ht="39.75" customHeight="1" thickBot="1">
      <c r="B190" s="192" t="s">
        <v>421</v>
      </c>
      <c r="C190" s="104" t="s">
        <v>49</v>
      </c>
      <c r="D190" s="104" t="s">
        <v>52</v>
      </c>
      <c r="E190" s="13" t="s">
        <v>420</v>
      </c>
      <c r="F190" s="191"/>
      <c r="G190" s="13">
        <f t="shared" ref="G190:I190" si="43">SUM(G191:G191)</f>
        <v>1603.7725</v>
      </c>
      <c r="H190" s="13">
        <f t="shared" si="43"/>
        <v>66.150000000000006</v>
      </c>
      <c r="I190" s="13">
        <f t="shared" si="43"/>
        <v>66.150000000000006</v>
      </c>
    </row>
    <row r="191" spans="2:9" ht="32.25" thickBot="1">
      <c r="B191" s="19" t="s">
        <v>10</v>
      </c>
      <c r="C191" s="104" t="s">
        <v>49</v>
      </c>
      <c r="D191" s="104" t="s">
        <v>52</v>
      </c>
      <c r="E191" s="13" t="s">
        <v>420</v>
      </c>
      <c r="F191" s="191">
        <v>244</v>
      </c>
      <c r="G191" s="13">
        <v>1603.7725</v>
      </c>
      <c r="H191" s="13">
        <v>66.150000000000006</v>
      </c>
      <c r="I191" s="13">
        <v>66.150000000000006</v>
      </c>
    </row>
    <row r="192" spans="2:9" ht="78.75" customHeight="1">
      <c r="B192" s="407" t="s">
        <v>441</v>
      </c>
      <c r="C192" s="403" t="s">
        <v>49</v>
      </c>
      <c r="D192" s="403" t="s">
        <v>52</v>
      </c>
      <c r="E192" s="405" t="s">
        <v>429</v>
      </c>
      <c r="F192" s="385"/>
      <c r="G192" s="387">
        <f>SUM(G194:G197)</f>
        <v>826</v>
      </c>
      <c r="H192" s="387">
        <f t="shared" ref="H192:I192" si="44">SUM(H194:H197)</f>
        <v>826</v>
      </c>
      <c r="I192" s="387">
        <f t="shared" si="44"/>
        <v>826</v>
      </c>
    </row>
    <row r="193" spans="2:9" ht="13.5" thickBot="1">
      <c r="B193" s="408"/>
      <c r="C193" s="404"/>
      <c r="D193" s="404"/>
      <c r="E193" s="406"/>
      <c r="F193" s="386"/>
      <c r="G193" s="388"/>
      <c r="H193" s="388"/>
      <c r="I193" s="388"/>
    </row>
    <row r="194" spans="2:9" ht="50.25" customHeight="1" thickBot="1">
      <c r="B194" s="19" t="s">
        <v>11</v>
      </c>
      <c r="C194" s="104" t="s">
        <v>49</v>
      </c>
      <c r="D194" s="104" t="s">
        <v>52</v>
      </c>
      <c r="E194" s="191" t="s">
        <v>429</v>
      </c>
      <c r="F194" s="191">
        <v>121</v>
      </c>
      <c r="G194" s="112">
        <v>572</v>
      </c>
      <c r="H194" s="112">
        <v>572</v>
      </c>
      <c r="I194" s="112">
        <v>572</v>
      </c>
    </row>
    <row r="195" spans="2:9" ht="16.5" hidden="1" thickBot="1">
      <c r="B195" s="19" t="s">
        <v>213</v>
      </c>
      <c r="C195" s="104" t="s">
        <v>49</v>
      </c>
      <c r="D195" s="104" t="s">
        <v>52</v>
      </c>
      <c r="E195" s="198" t="s">
        <v>429</v>
      </c>
      <c r="F195" s="198">
        <v>122</v>
      </c>
      <c r="G195" s="112"/>
      <c r="H195" s="112"/>
      <c r="I195" s="112"/>
    </row>
    <row r="196" spans="2:9" ht="79.5" thickBot="1">
      <c r="B196" s="19" t="s">
        <v>8</v>
      </c>
      <c r="C196" s="104" t="s">
        <v>49</v>
      </c>
      <c r="D196" s="104" t="s">
        <v>52</v>
      </c>
      <c r="E196" s="191" t="s">
        <v>429</v>
      </c>
      <c r="F196" s="191">
        <v>129</v>
      </c>
      <c r="G196" s="112">
        <v>172</v>
      </c>
      <c r="H196" s="112">
        <v>172</v>
      </c>
      <c r="I196" s="112">
        <v>172</v>
      </c>
    </row>
    <row r="197" spans="2:9" ht="30.75" thickBot="1">
      <c r="B197" s="80" t="s">
        <v>10</v>
      </c>
      <c r="C197" s="104" t="s">
        <v>49</v>
      </c>
      <c r="D197" s="104" t="s">
        <v>52</v>
      </c>
      <c r="E197" s="191" t="s">
        <v>429</v>
      </c>
      <c r="F197" s="191">
        <v>244</v>
      </c>
      <c r="G197" s="112">
        <v>82</v>
      </c>
      <c r="H197" s="112">
        <v>82</v>
      </c>
      <c r="I197" s="112">
        <v>82</v>
      </c>
    </row>
    <row r="198" spans="2:9" ht="16.5" thickBot="1">
      <c r="B198" s="77" t="s">
        <v>38</v>
      </c>
      <c r="C198" s="85" t="s">
        <v>57</v>
      </c>
      <c r="D198" s="85" t="s">
        <v>50</v>
      </c>
      <c r="E198" s="93"/>
      <c r="F198" s="93"/>
      <c r="G198" s="84">
        <f>SUM(G199+G205+G207+G209+G211+G218)</f>
        <v>38122</v>
      </c>
      <c r="H198" s="84">
        <f t="shared" ref="H198:I198" si="45">SUM(H199+H205+H207+H209+H211+H218)</f>
        <v>37246</v>
      </c>
      <c r="I198" s="84">
        <f t="shared" si="45"/>
        <v>37046</v>
      </c>
    </row>
    <row r="199" spans="2:9" ht="32.25" thickBot="1">
      <c r="B199" s="77" t="s">
        <v>39</v>
      </c>
      <c r="C199" s="85" t="s">
        <v>57</v>
      </c>
      <c r="D199" s="85" t="s">
        <v>50</v>
      </c>
      <c r="E199" s="84" t="s">
        <v>105</v>
      </c>
      <c r="F199" s="93"/>
      <c r="G199" s="84">
        <f>SUM(G200:G204)</f>
        <v>19852</v>
      </c>
      <c r="H199" s="84">
        <f t="shared" ref="H199:I199" si="46">SUM(H200:H204)</f>
        <v>19852</v>
      </c>
      <c r="I199" s="84">
        <f t="shared" si="46"/>
        <v>19852</v>
      </c>
    </row>
    <row r="200" spans="2:9" ht="48" thickBot="1">
      <c r="B200" s="19" t="s">
        <v>100</v>
      </c>
      <c r="C200" s="24" t="s">
        <v>57</v>
      </c>
      <c r="D200" s="24" t="s">
        <v>50</v>
      </c>
      <c r="E200" s="65" t="s">
        <v>105</v>
      </c>
      <c r="F200" s="65">
        <v>111</v>
      </c>
      <c r="G200" s="2">
        <v>14200</v>
      </c>
      <c r="H200" s="2">
        <v>14200</v>
      </c>
      <c r="I200" s="2">
        <v>14200</v>
      </c>
    </row>
    <row r="201" spans="2:9" ht="79.5" thickBot="1">
      <c r="B201" s="19" t="s">
        <v>8</v>
      </c>
      <c r="C201" s="24" t="s">
        <v>57</v>
      </c>
      <c r="D201" s="24" t="s">
        <v>50</v>
      </c>
      <c r="E201" s="65" t="s">
        <v>105</v>
      </c>
      <c r="F201" s="65">
        <v>119</v>
      </c>
      <c r="G201" s="2">
        <v>4288</v>
      </c>
      <c r="H201" s="2">
        <v>4288</v>
      </c>
      <c r="I201" s="2">
        <v>4288</v>
      </c>
    </row>
    <row r="202" spans="2:9" ht="32.25" thickBot="1">
      <c r="B202" s="19" t="s">
        <v>10</v>
      </c>
      <c r="C202" s="24" t="s">
        <v>57</v>
      </c>
      <c r="D202" s="24" t="s">
        <v>50</v>
      </c>
      <c r="E202" s="65" t="s">
        <v>105</v>
      </c>
      <c r="F202" s="65">
        <v>244</v>
      </c>
      <c r="G202" s="2">
        <v>1114</v>
      </c>
      <c r="H202" s="2">
        <v>1114</v>
      </c>
      <c r="I202" s="2">
        <v>1114</v>
      </c>
    </row>
    <row r="203" spans="2:9" ht="28.5" customHeight="1" thickBot="1">
      <c r="B203" s="19" t="s">
        <v>350</v>
      </c>
      <c r="C203" s="24" t="s">
        <v>57</v>
      </c>
      <c r="D203" s="24" t="s">
        <v>50</v>
      </c>
      <c r="E203" s="145" t="s">
        <v>105</v>
      </c>
      <c r="F203" s="145">
        <v>247</v>
      </c>
      <c r="G203" s="2">
        <v>250</v>
      </c>
      <c r="H203" s="2">
        <v>250</v>
      </c>
      <c r="I203" s="2">
        <v>250</v>
      </c>
    </row>
    <row r="204" spans="2:9" ht="32.25" hidden="1" thickBot="1">
      <c r="B204" s="72" t="s">
        <v>34</v>
      </c>
      <c r="C204" s="24" t="s">
        <v>57</v>
      </c>
      <c r="D204" s="24" t="s">
        <v>50</v>
      </c>
      <c r="E204" s="145" t="s">
        <v>105</v>
      </c>
      <c r="F204" s="65">
        <v>850</v>
      </c>
      <c r="G204" s="2"/>
      <c r="H204" s="234"/>
      <c r="I204" s="234"/>
    </row>
    <row r="205" spans="2:9" ht="22.5" hidden="1" customHeight="1" thickBot="1">
      <c r="B205" s="74" t="s">
        <v>370</v>
      </c>
      <c r="C205" s="96" t="s">
        <v>57</v>
      </c>
      <c r="D205" s="96" t="s">
        <v>50</v>
      </c>
      <c r="E205" s="100" t="s">
        <v>369</v>
      </c>
      <c r="F205" s="100"/>
      <c r="G205" s="78"/>
      <c r="H205" s="234"/>
      <c r="I205" s="234"/>
    </row>
    <row r="206" spans="2:9" ht="26.25" hidden="1" customHeight="1" thickBot="1">
      <c r="B206" s="19" t="s">
        <v>10</v>
      </c>
      <c r="C206" s="104" t="s">
        <v>57</v>
      </c>
      <c r="D206" s="104" t="s">
        <v>50</v>
      </c>
      <c r="E206" s="89" t="s">
        <v>369</v>
      </c>
      <c r="F206" s="89">
        <v>244</v>
      </c>
      <c r="G206" s="13"/>
      <c r="H206" s="234"/>
      <c r="I206" s="234"/>
    </row>
    <row r="207" spans="2:9" ht="85.5" hidden="1" customHeight="1" thickBot="1">
      <c r="B207" s="77" t="s">
        <v>367</v>
      </c>
      <c r="C207" s="96" t="s">
        <v>57</v>
      </c>
      <c r="D207" s="96" t="s">
        <v>50</v>
      </c>
      <c r="E207" s="100" t="s">
        <v>423</v>
      </c>
      <c r="F207" s="100"/>
      <c r="G207" s="78"/>
      <c r="H207" s="234"/>
      <c r="I207" s="234"/>
    </row>
    <row r="208" spans="2:9" ht="54" hidden="1" customHeight="1" thickBot="1">
      <c r="B208" s="159" t="s">
        <v>368</v>
      </c>
      <c r="C208" s="24" t="s">
        <v>57</v>
      </c>
      <c r="D208" s="24" t="s">
        <v>50</v>
      </c>
      <c r="E208" s="153" t="s">
        <v>423</v>
      </c>
      <c r="F208" s="153">
        <v>414</v>
      </c>
      <c r="G208" s="2"/>
      <c r="H208" s="234"/>
      <c r="I208" s="234"/>
    </row>
    <row r="209" spans="2:9" ht="25.5" hidden="1" customHeight="1" thickBot="1">
      <c r="B209" s="74" t="s">
        <v>366</v>
      </c>
      <c r="C209" s="96" t="s">
        <v>57</v>
      </c>
      <c r="D209" s="96" t="s">
        <v>50</v>
      </c>
      <c r="E209" s="78" t="s">
        <v>430</v>
      </c>
      <c r="F209" s="100"/>
      <c r="G209" s="82"/>
      <c r="H209" s="234"/>
      <c r="I209" s="234"/>
    </row>
    <row r="210" spans="2:9" ht="29.25" hidden="1" customHeight="1" thickBot="1">
      <c r="B210" s="19" t="s">
        <v>10</v>
      </c>
      <c r="C210" s="104" t="s">
        <v>57</v>
      </c>
      <c r="D210" s="104" t="s">
        <v>50</v>
      </c>
      <c r="E210" s="13" t="s">
        <v>430</v>
      </c>
      <c r="F210" s="89">
        <v>244</v>
      </c>
      <c r="G210" s="13"/>
      <c r="H210" s="234"/>
      <c r="I210" s="234"/>
    </row>
    <row r="211" spans="2:9" ht="21" customHeight="1" thickBot="1">
      <c r="B211" s="77" t="s">
        <v>106</v>
      </c>
      <c r="C211" s="102" t="s">
        <v>57</v>
      </c>
      <c r="D211" s="102" t="s">
        <v>50</v>
      </c>
      <c r="E211" s="84" t="s">
        <v>107</v>
      </c>
      <c r="F211" s="93"/>
      <c r="G211" s="84">
        <f>SUM(G213:G217)</f>
        <v>12756</v>
      </c>
      <c r="H211" s="84">
        <f t="shared" ref="H211:I211" si="47">SUM(H213:H217)</f>
        <v>11880</v>
      </c>
      <c r="I211" s="84">
        <f t="shared" si="47"/>
        <v>11680</v>
      </c>
    </row>
    <row r="212" spans="2:9" ht="32.25" thickBot="1">
      <c r="B212" s="69" t="s">
        <v>104</v>
      </c>
      <c r="C212" s="24" t="s">
        <v>57</v>
      </c>
      <c r="D212" s="24" t="s">
        <v>50</v>
      </c>
      <c r="E212" s="65" t="s">
        <v>107</v>
      </c>
      <c r="F212" s="25"/>
      <c r="G212" s="2">
        <f>SUM(G213:G217)</f>
        <v>12756</v>
      </c>
      <c r="H212" s="2">
        <f t="shared" ref="H212:I212" si="48">SUM(H213:H217)</f>
        <v>11880</v>
      </c>
      <c r="I212" s="2">
        <f t="shared" si="48"/>
        <v>11680</v>
      </c>
    </row>
    <row r="213" spans="2:9" ht="48" thickBot="1">
      <c r="B213" s="19" t="s">
        <v>100</v>
      </c>
      <c r="C213" s="24" t="s">
        <v>57</v>
      </c>
      <c r="D213" s="24" t="s">
        <v>50</v>
      </c>
      <c r="E213" s="65" t="s">
        <v>107</v>
      </c>
      <c r="F213" s="65">
        <v>111</v>
      </c>
      <c r="G213" s="2">
        <v>9292</v>
      </c>
      <c r="H213" s="2">
        <v>8900</v>
      </c>
      <c r="I213" s="2">
        <v>8700</v>
      </c>
    </row>
    <row r="214" spans="2:9" ht="79.5" thickBot="1">
      <c r="B214" s="19" t="s">
        <v>8</v>
      </c>
      <c r="C214" s="24" t="s">
        <v>57</v>
      </c>
      <c r="D214" s="24" t="s">
        <v>50</v>
      </c>
      <c r="E214" s="65" t="s">
        <v>107</v>
      </c>
      <c r="F214" s="65">
        <v>119</v>
      </c>
      <c r="G214" s="2">
        <v>2806</v>
      </c>
      <c r="H214" s="2">
        <v>2600</v>
      </c>
      <c r="I214" s="2">
        <v>2600</v>
      </c>
    </row>
    <row r="215" spans="2:9" ht="32.25" thickBot="1">
      <c r="B215" s="19" t="s">
        <v>10</v>
      </c>
      <c r="C215" s="24" t="s">
        <v>57</v>
      </c>
      <c r="D215" s="24" t="s">
        <v>50</v>
      </c>
      <c r="E215" s="65" t="s">
        <v>107</v>
      </c>
      <c r="F215" s="65">
        <v>244</v>
      </c>
      <c r="G215" s="2">
        <v>295</v>
      </c>
      <c r="H215" s="2">
        <v>200</v>
      </c>
      <c r="I215" s="2">
        <v>200</v>
      </c>
    </row>
    <row r="216" spans="2:9" ht="16.5" thickBot="1">
      <c r="B216" s="19" t="s">
        <v>350</v>
      </c>
      <c r="C216" s="24" t="s">
        <v>57</v>
      </c>
      <c r="D216" s="24" t="s">
        <v>50</v>
      </c>
      <c r="E216" s="125" t="s">
        <v>107</v>
      </c>
      <c r="F216" s="125">
        <v>247</v>
      </c>
      <c r="G216" s="2">
        <v>363</v>
      </c>
      <c r="H216" s="2">
        <v>180</v>
      </c>
      <c r="I216" s="2">
        <v>180</v>
      </c>
    </row>
    <row r="217" spans="2:9" ht="32.25" thickBot="1">
      <c r="B217" s="72" t="s">
        <v>34</v>
      </c>
      <c r="C217" s="24" t="s">
        <v>57</v>
      </c>
      <c r="D217" s="24" t="s">
        <v>50</v>
      </c>
      <c r="E217" s="65" t="s">
        <v>107</v>
      </c>
      <c r="F217" s="65">
        <v>850</v>
      </c>
      <c r="G217" s="2"/>
      <c r="H217" s="234"/>
      <c r="I217" s="234"/>
    </row>
    <row r="218" spans="2:9" ht="32.25" thickBot="1">
      <c r="B218" s="77" t="s">
        <v>108</v>
      </c>
      <c r="C218" s="85" t="s">
        <v>57</v>
      </c>
      <c r="D218" s="85" t="s">
        <v>47</v>
      </c>
      <c r="E218" s="93"/>
      <c r="F218" s="93"/>
      <c r="G218" s="84">
        <f>SUM(G221:G225)</f>
        <v>5514</v>
      </c>
      <c r="H218" s="84">
        <f t="shared" ref="H218:I218" si="49">SUM(H221:H225)</f>
        <v>5514</v>
      </c>
      <c r="I218" s="84">
        <f t="shared" si="49"/>
        <v>5514</v>
      </c>
    </row>
    <row r="219" spans="2:9" ht="16.5" thickBot="1">
      <c r="B219" s="73" t="s">
        <v>109</v>
      </c>
      <c r="C219" s="29" t="s">
        <v>57</v>
      </c>
      <c r="D219" s="29" t="s">
        <v>47</v>
      </c>
      <c r="E219" s="3" t="s">
        <v>110</v>
      </c>
      <c r="F219" s="25"/>
      <c r="G219" s="3">
        <f>SUM(G221:G225)</f>
        <v>5514</v>
      </c>
      <c r="H219" s="3">
        <f t="shared" ref="H219:I219" si="50">SUM(H221:H225)</f>
        <v>5514</v>
      </c>
      <c r="I219" s="3">
        <f t="shared" si="50"/>
        <v>5514</v>
      </c>
    </row>
    <row r="220" spans="2:9" ht="16.5" thickBot="1">
      <c r="B220" s="73" t="s">
        <v>111</v>
      </c>
      <c r="C220" s="24" t="s">
        <v>57</v>
      </c>
      <c r="D220" s="24" t="s">
        <v>47</v>
      </c>
      <c r="E220" s="65" t="s">
        <v>110</v>
      </c>
      <c r="F220" s="25"/>
      <c r="G220" s="2">
        <f>SUM(G221:G225)</f>
        <v>5514</v>
      </c>
      <c r="H220" s="2">
        <f t="shared" ref="H220:I220" si="51">SUM(H221:H225)</f>
        <v>5514</v>
      </c>
      <c r="I220" s="2">
        <f t="shared" si="51"/>
        <v>5514</v>
      </c>
    </row>
    <row r="221" spans="2:9" ht="49.5" customHeight="1" thickBot="1">
      <c r="B221" s="19" t="s">
        <v>100</v>
      </c>
      <c r="C221" s="24" t="s">
        <v>57</v>
      </c>
      <c r="D221" s="24" t="s">
        <v>47</v>
      </c>
      <c r="E221" s="65" t="s">
        <v>110</v>
      </c>
      <c r="F221" s="65">
        <v>111</v>
      </c>
      <c r="G221" s="2">
        <v>4083</v>
      </c>
      <c r="H221" s="2">
        <v>4083</v>
      </c>
      <c r="I221" s="2">
        <v>4083</v>
      </c>
    </row>
    <row r="222" spans="2:9" ht="16.5" hidden="1" thickBot="1">
      <c r="B222" s="19" t="s">
        <v>213</v>
      </c>
      <c r="C222" s="24" t="s">
        <v>57</v>
      </c>
      <c r="D222" s="24" t="s">
        <v>47</v>
      </c>
      <c r="E222" s="65" t="s">
        <v>110</v>
      </c>
      <c r="F222" s="65">
        <v>112</v>
      </c>
      <c r="G222" s="2"/>
      <c r="H222" s="2"/>
      <c r="I222" s="2"/>
    </row>
    <row r="223" spans="2:9" ht="79.5" thickBot="1">
      <c r="B223" s="19" t="s">
        <v>8</v>
      </c>
      <c r="C223" s="24" t="s">
        <v>57</v>
      </c>
      <c r="D223" s="24" t="s">
        <v>47</v>
      </c>
      <c r="E223" s="65" t="s">
        <v>110</v>
      </c>
      <c r="F223" s="65">
        <v>119</v>
      </c>
      <c r="G223" s="2">
        <v>1233</v>
      </c>
      <c r="H223" s="2">
        <v>1233</v>
      </c>
      <c r="I223" s="2">
        <v>1233</v>
      </c>
    </row>
    <row r="224" spans="2:9" ht="32.25" thickBot="1">
      <c r="B224" s="19" t="s">
        <v>10</v>
      </c>
      <c r="C224" s="24" t="s">
        <v>57</v>
      </c>
      <c r="D224" s="24" t="s">
        <v>47</v>
      </c>
      <c r="E224" s="65" t="s">
        <v>110</v>
      </c>
      <c r="F224" s="65">
        <v>244</v>
      </c>
      <c r="G224" s="2">
        <v>198</v>
      </c>
      <c r="H224" s="2">
        <v>198</v>
      </c>
      <c r="I224" s="2">
        <v>198</v>
      </c>
    </row>
    <row r="225" spans="2:9" ht="32.25" hidden="1" thickBot="1">
      <c r="B225" s="72" t="s">
        <v>34</v>
      </c>
      <c r="C225" s="24" t="s">
        <v>57</v>
      </c>
      <c r="D225" s="24" t="s">
        <v>47</v>
      </c>
      <c r="E225" s="65" t="s">
        <v>110</v>
      </c>
      <c r="F225" s="65">
        <v>850</v>
      </c>
      <c r="G225" s="2"/>
      <c r="H225" s="234"/>
      <c r="I225" s="234"/>
    </row>
    <row r="226" spans="2:9" ht="16.5" thickBot="1">
      <c r="B226" s="77" t="s">
        <v>22</v>
      </c>
      <c r="C226" s="91">
        <v>10</v>
      </c>
      <c r="D226" s="92"/>
      <c r="E226" s="93"/>
      <c r="F226" s="93"/>
      <c r="G226" s="94">
        <f>SUM(G227+G233+G230)</f>
        <v>8836.5</v>
      </c>
      <c r="H226" s="94">
        <f t="shared" ref="H226:I226" si="52">SUM(H227+H233+H230)</f>
        <v>11171.7</v>
      </c>
      <c r="I226" s="94">
        <f t="shared" si="52"/>
        <v>11171.7</v>
      </c>
    </row>
    <row r="227" spans="2:9" ht="16.5" thickBot="1">
      <c r="B227" s="77" t="s">
        <v>23</v>
      </c>
      <c r="C227" s="96">
        <v>10</v>
      </c>
      <c r="D227" s="96" t="s">
        <v>50</v>
      </c>
      <c r="E227" s="93"/>
      <c r="F227" s="93"/>
      <c r="G227" s="78">
        <v>1500</v>
      </c>
      <c r="H227" s="78">
        <v>1500</v>
      </c>
      <c r="I227" s="78">
        <v>1500</v>
      </c>
    </row>
    <row r="228" spans="2:9" ht="48" thickBot="1">
      <c r="B228" s="69" t="s">
        <v>112</v>
      </c>
      <c r="C228" s="24">
        <v>10</v>
      </c>
      <c r="D228" s="24" t="s">
        <v>50</v>
      </c>
      <c r="E228" s="65" t="s">
        <v>424</v>
      </c>
      <c r="F228" s="25"/>
      <c r="G228" s="2">
        <v>1500</v>
      </c>
      <c r="H228" s="2">
        <v>1500</v>
      </c>
      <c r="I228" s="2">
        <v>1500</v>
      </c>
    </row>
    <row r="229" spans="2:9" ht="32.25" thickBot="1">
      <c r="B229" s="69" t="s">
        <v>24</v>
      </c>
      <c r="C229" s="24">
        <v>10</v>
      </c>
      <c r="D229" s="24" t="s">
        <v>50</v>
      </c>
      <c r="E229" s="191" t="s">
        <v>424</v>
      </c>
      <c r="F229" s="65">
        <v>312</v>
      </c>
      <c r="G229" s="2">
        <v>1500</v>
      </c>
      <c r="H229" s="2">
        <v>1500</v>
      </c>
      <c r="I229" s="2">
        <v>1500</v>
      </c>
    </row>
    <row r="230" spans="2:9" ht="32.25" thickBot="1">
      <c r="B230" s="206" t="s">
        <v>456</v>
      </c>
      <c r="C230" s="96" t="s">
        <v>116</v>
      </c>
      <c r="D230" s="96" t="s">
        <v>51</v>
      </c>
      <c r="E230" s="100"/>
      <c r="F230" s="100"/>
      <c r="G230" s="78">
        <v>3000</v>
      </c>
      <c r="H230" s="78">
        <v>3000</v>
      </c>
      <c r="I230" s="78">
        <v>3000</v>
      </c>
    </row>
    <row r="231" spans="2:9" ht="32.25" thickBot="1">
      <c r="B231" s="205" t="s">
        <v>459</v>
      </c>
      <c r="C231" s="24" t="s">
        <v>116</v>
      </c>
      <c r="D231" s="24" t="s">
        <v>51</v>
      </c>
      <c r="E231" s="202" t="s">
        <v>457</v>
      </c>
      <c r="F231" s="202"/>
      <c r="G231" s="2">
        <v>3000</v>
      </c>
      <c r="H231" s="2">
        <v>3000</v>
      </c>
      <c r="I231" s="2">
        <v>3000</v>
      </c>
    </row>
    <row r="232" spans="2:9" ht="16.5" thickBot="1">
      <c r="B232" s="205" t="s">
        <v>458</v>
      </c>
      <c r="C232" s="24" t="s">
        <v>116</v>
      </c>
      <c r="D232" s="24" t="s">
        <v>51</v>
      </c>
      <c r="E232" s="202" t="s">
        <v>457</v>
      </c>
      <c r="F232" s="202">
        <v>321</v>
      </c>
      <c r="G232" s="2">
        <v>3000</v>
      </c>
      <c r="H232" s="2">
        <v>3000</v>
      </c>
      <c r="I232" s="2">
        <v>3000</v>
      </c>
    </row>
    <row r="233" spans="2:9" ht="16.5" thickBot="1">
      <c r="B233" s="77" t="s">
        <v>25</v>
      </c>
      <c r="C233" s="91">
        <v>10</v>
      </c>
      <c r="D233" s="91" t="s">
        <v>47</v>
      </c>
      <c r="E233" s="93"/>
      <c r="F233" s="93"/>
      <c r="G233" s="76">
        <f>SUM(G234+G237)</f>
        <v>4336.5</v>
      </c>
      <c r="H233" s="76">
        <f t="shared" ref="H233:I233" si="53">SUM(H234+H237)</f>
        <v>6671.7</v>
      </c>
      <c r="I233" s="76">
        <f t="shared" si="53"/>
        <v>6671.7</v>
      </c>
    </row>
    <row r="234" spans="2:9" ht="126.75" thickBot="1">
      <c r="B234" s="194" t="s">
        <v>427</v>
      </c>
      <c r="C234" s="96">
        <v>10</v>
      </c>
      <c r="D234" s="96" t="s">
        <v>47</v>
      </c>
      <c r="E234" s="100" t="s">
        <v>425</v>
      </c>
      <c r="F234" s="93"/>
      <c r="G234" s="76">
        <v>2335.1999999999998</v>
      </c>
      <c r="H234" s="76">
        <v>4670.3999999999996</v>
      </c>
      <c r="I234" s="76">
        <v>4670.3999999999996</v>
      </c>
    </row>
    <row r="235" spans="2:9" ht="111" thickBot="1">
      <c r="B235" s="192" t="s">
        <v>428</v>
      </c>
      <c r="C235" s="23">
        <v>10</v>
      </c>
      <c r="D235" s="23" t="s">
        <v>47</v>
      </c>
      <c r="E235" s="20" t="s">
        <v>426</v>
      </c>
      <c r="F235" s="20"/>
      <c r="G235" s="209">
        <v>2335.1999999999998</v>
      </c>
      <c r="H235" s="209">
        <v>4670.3999999999996</v>
      </c>
      <c r="I235" s="209">
        <v>4670.3999999999996</v>
      </c>
    </row>
    <row r="236" spans="2:9" ht="32.25" thickBot="1">
      <c r="B236" s="192" t="s">
        <v>24</v>
      </c>
      <c r="C236" s="23">
        <v>10</v>
      </c>
      <c r="D236" s="23" t="s">
        <v>47</v>
      </c>
      <c r="E236" s="20" t="s">
        <v>426</v>
      </c>
      <c r="F236" s="191">
        <v>412</v>
      </c>
      <c r="G236" s="209">
        <v>2335.1999999999998</v>
      </c>
      <c r="H236" s="209">
        <v>4670.3999999999996</v>
      </c>
      <c r="I236" s="209">
        <v>4670.3999999999996</v>
      </c>
    </row>
    <row r="237" spans="2:9" ht="142.5" thickBot="1">
      <c r="B237" s="77" t="s">
        <v>113</v>
      </c>
      <c r="C237" s="96">
        <v>10</v>
      </c>
      <c r="D237" s="96" t="s">
        <v>47</v>
      </c>
      <c r="E237" s="100" t="s">
        <v>431</v>
      </c>
      <c r="F237" s="93"/>
      <c r="G237" s="78">
        <v>2001.3</v>
      </c>
      <c r="H237" s="78">
        <v>2001.3</v>
      </c>
      <c r="I237" s="78">
        <v>2001.3</v>
      </c>
    </row>
    <row r="238" spans="2:9" ht="32.25" thickBot="1">
      <c r="B238" s="19" t="s">
        <v>24</v>
      </c>
      <c r="C238" s="24">
        <v>10</v>
      </c>
      <c r="D238" s="24" t="s">
        <v>47</v>
      </c>
      <c r="E238" s="65" t="s">
        <v>431</v>
      </c>
      <c r="F238" s="65">
        <v>313</v>
      </c>
      <c r="G238" s="2">
        <v>2001.3</v>
      </c>
      <c r="H238" s="2">
        <v>2001.3</v>
      </c>
      <c r="I238" s="2">
        <v>2001.3</v>
      </c>
    </row>
    <row r="239" spans="2:9" ht="32.25" thickBot="1">
      <c r="B239" s="77" t="s">
        <v>26</v>
      </c>
      <c r="C239" s="91">
        <v>11</v>
      </c>
      <c r="D239" s="83"/>
      <c r="E239" s="82"/>
      <c r="F239" s="82"/>
      <c r="G239" s="84">
        <f>SUM(G240+G247)</f>
        <v>22480.400000000001</v>
      </c>
      <c r="H239" s="84">
        <f t="shared" ref="H239:I239" si="54">SUM(H240+H247)</f>
        <v>18410</v>
      </c>
      <c r="I239" s="84">
        <f t="shared" si="54"/>
        <v>18110</v>
      </c>
    </row>
    <row r="240" spans="2:9" ht="16.5" thickBot="1">
      <c r="B240" s="77" t="s">
        <v>372</v>
      </c>
      <c r="C240" s="91" t="s">
        <v>266</v>
      </c>
      <c r="D240" s="75" t="s">
        <v>51</v>
      </c>
      <c r="E240" s="82"/>
      <c r="F240" s="82"/>
      <c r="G240" s="84">
        <f>SUM(G242:G246)</f>
        <v>21670.400000000001</v>
      </c>
      <c r="H240" s="84">
        <f t="shared" ref="H240:I240" si="55">SUM(H242:H246)</f>
        <v>17600</v>
      </c>
      <c r="I240" s="84">
        <f t="shared" si="55"/>
        <v>17300</v>
      </c>
    </row>
    <row r="241" spans="2:9" ht="32.25" thickBot="1">
      <c r="B241" s="158" t="s">
        <v>99</v>
      </c>
      <c r="C241" s="118" t="s">
        <v>266</v>
      </c>
      <c r="D241" s="12" t="s">
        <v>51</v>
      </c>
      <c r="E241" s="157" t="s">
        <v>432</v>
      </c>
      <c r="F241" s="13"/>
      <c r="G241" s="15">
        <f>SUM(G242:G246)</f>
        <v>21670.400000000001</v>
      </c>
      <c r="H241" s="15">
        <f t="shared" ref="H241:I241" si="56">SUM(H242:H246)</f>
        <v>17600</v>
      </c>
      <c r="I241" s="15">
        <f t="shared" si="56"/>
        <v>17300</v>
      </c>
    </row>
    <row r="242" spans="2:9" ht="48" thickBot="1">
      <c r="B242" s="19" t="s">
        <v>100</v>
      </c>
      <c r="C242" s="118" t="s">
        <v>266</v>
      </c>
      <c r="D242" s="12" t="s">
        <v>51</v>
      </c>
      <c r="E242" s="191" t="s">
        <v>432</v>
      </c>
      <c r="F242" s="13">
        <v>111</v>
      </c>
      <c r="G242" s="15">
        <v>15591</v>
      </c>
      <c r="H242" s="15">
        <v>13200</v>
      </c>
      <c r="I242" s="15">
        <v>13000</v>
      </c>
    </row>
    <row r="243" spans="2:9" ht="79.5" thickBot="1">
      <c r="B243" s="19" t="s">
        <v>8</v>
      </c>
      <c r="C243" s="118" t="s">
        <v>266</v>
      </c>
      <c r="D243" s="12" t="s">
        <v>51</v>
      </c>
      <c r="E243" s="191" t="s">
        <v>432</v>
      </c>
      <c r="F243" s="13">
        <v>119</v>
      </c>
      <c r="G243" s="15">
        <v>4708</v>
      </c>
      <c r="H243" s="15">
        <v>3900</v>
      </c>
      <c r="I243" s="15">
        <v>3900</v>
      </c>
    </row>
    <row r="244" spans="2:9" ht="32.25" thickBot="1">
      <c r="B244" s="19" t="s">
        <v>10</v>
      </c>
      <c r="C244" s="118" t="s">
        <v>266</v>
      </c>
      <c r="D244" s="12" t="s">
        <v>51</v>
      </c>
      <c r="E244" s="191" t="s">
        <v>432</v>
      </c>
      <c r="F244" s="13">
        <v>244</v>
      </c>
      <c r="G244" s="15">
        <v>508.4</v>
      </c>
      <c r="H244" s="15">
        <v>200</v>
      </c>
      <c r="I244" s="15">
        <v>200</v>
      </c>
    </row>
    <row r="245" spans="2:9" ht="21.75" customHeight="1" thickBot="1">
      <c r="B245" s="19" t="s">
        <v>350</v>
      </c>
      <c r="C245" s="118" t="s">
        <v>266</v>
      </c>
      <c r="D245" s="12" t="s">
        <v>51</v>
      </c>
      <c r="E245" s="191" t="s">
        <v>432</v>
      </c>
      <c r="F245" s="13">
        <v>247</v>
      </c>
      <c r="G245" s="15">
        <v>863</v>
      </c>
      <c r="H245" s="15">
        <v>300</v>
      </c>
      <c r="I245" s="15">
        <v>200</v>
      </c>
    </row>
    <row r="246" spans="2:9" ht="31.5" hidden="1" customHeight="1" thickBot="1">
      <c r="B246" s="22" t="s">
        <v>34</v>
      </c>
      <c r="C246" s="118" t="s">
        <v>266</v>
      </c>
      <c r="D246" s="12" t="s">
        <v>51</v>
      </c>
      <c r="E246" s="191" t="s">
        <v>432</v>
      </c>
      <c r="F246" s="13">
        <v>850</v>
      </c>
      <c r="G246" s="15"/>
      <c r="H246" s="15"/>
      <c r="I246" s="15"/>
    </row>
    <row r="247" spans="2:9" ht="23.25" customHeight="1" thickBot="1">
      <c r="B247" s="77" t="s">
        <v>27</v>
      </c>
      <c r="C247" s="96">
        <v>11</v>
      </c>
      <c r="D247" s="96" t="s">
        <v>48</v>
      </c>
      <c r="E247" s="101"/>
      <c r="F247" s="101"/>
      <c r="G247" s="84">
        <v>810</v>
      </c>
      <c r="H247" s="84">
        <v>810</v>
      </c>
      <c r="I247" s="84">
        <v>810</v>
      </c>
    </row>
    <row r="248" spans="2:9" ht="36.75" customHeight="1" thickBot="1">
      <c r="B248" s="72" t="s">
        <v>28</v>
      </c>
      <c r="C248" s="24">
        <v>11</v>
      </c>
      <c r="D248" s="24" t="s">
        <v>48</v>
      </c>
      <c r="E248" s="65" t="s">
        <v>433</v>
      </c>
      <c r="F248" s="25"/>
      <c r="G248" s="17">
        <v>810</v>
      </c>
      <c r="H248" s="17">
        <v>810</v>
      </c>
      <c r="I248" s="17">
        <v>810</v>
      </c>
    </row>
    <row r="249" spans="2:9" ht="33" customHeight="1" thickBot="1">
      <c r="B249" s="19" t="s">
        <v>10</v>
      </c>
      <c r="C249" s="24">
        <v>11</v>
      </c>
      <c r="D249" s="24" t="s">
        <v>48</v>
      </c>
      <c r="E249" s="65" t="s">
        <v>433</v>
      </c>
      <c r="F249" s="65">
        <v>244</v>
      </c>
      <c r="G249" s="17">
        <v>810</v>
      </c>
      <c r="H249" s="17">
        <v>810</v>
      </c>
      <c r="I249" s="17">
        <v>810</v>
      </c>
    </row>
    <row r="250" spans="2:9" ht="32.25" thickBot="1">
      <c r="B250" s="77" t="s">
        <v>29</v>
      </c>
      <c r="C250" s="91">
        <v>12</v>
      </c>
      <c r="D250" s="92"/>
      <c r="E250" s="93"/>
      <c r="F250" s="93"/>
      <c r="G250" s="84">
        <v>3997</v>
      </c>
      <c r="H250" s="84">
        <v>3900</v>
      </c>
      <c r="I250" s="84">
        <v>2158</v>
      </c>
    </row>
    <row r="251" spans="2:9" ht="32.25" thickBot="1">
      <c r="B251" s="73" t="s">
        <v>30</v>
      </c>
      <c r="C251" s="24">
        <v>12</v>
      </c>
      <c r="D251" s="24" t="s">
        <v>56</v>
      </c>
      <c r="E251" s="65" t="s">
        <v>434</v>
      </c>
      <c r="F251" s="25"/>
      <c r="G251" s="2">
        <v>3997</v>
      </c>
      <c r="H251" s="2">
        <v>3900</v>
      </c>
      <c r="I251" s="2">
        <v>2158</v>
      </c>
    </row>
    <row r="252" spans="2:9">
      <c r="B252" s="399" t="s">
        <v>114</v>
      </c>
      <c r="C252" s="395">
        <v>12</v>
      </c>
      <c r="D252" s="395" t="s">
        <v>56</v>
      </c>
      <c r="E252" s="399" t="s">
        <v>434</v>
      </c>
      <c r="F252" s="399">
        <v>611</v>
      </c>
      <c r="G252" s="392">
        <v>3997</v>
      </c>
      <c r="H252" s="392">
        <v>3900</v>
      </c>
      <c r="I252" s="392">
        <v>2158</v>
      </c>
    </row>
    <row r="253" spans="2:9" ht="22.5" customHeight="1" thickBot="1">
      <c r="B253" s="400"/>
      <c r="C253" s="396"/>
      <c r="D253" s="396"/>
      <c r="E253" s="400"/>
      <c r="F253" s="400"/>
      <c r="G253" s="393"/>
      <c r="H253" s="393"/>
      <c r="I253" s="393"/>
    </row>
    <row r="254" spans="2:9" ht="48" thickBot="1">
      <c r="B254" s="77" t="s">
        <v>32</v>
      </c>
      <c r="C254" s="91">
        <v>13</v>
      </c>
      <c r="D254" s="85" t="s">
        <v>50</v>
      </c>
      <c r="E254" s="93"/>
      <c r="F254" s="93"/>
      <c r="G254" s="84">
        <v>42</v>
      </c>
      <c r="H254" s="84">
        <v>39</v>
      </c>
      <c r="I254" s="84">
        <v>34</v>
      </c>
    </row>
    <row r="255" spans="2:9" ht="48" thickBot="1">
      <c r="B255" s="19" t="s">
        <v>115</v>
      </c>
      <c r="C255" s="24">
        <v>13</v>
      </c>
      <c r="D255" s="24" t="s">
        <v>50</v>
      </c>
      <c r="E255" s="25"/>
      <c r="F255" s="25"/>
      <c r="G255" s="17">
        <v>42</v>
      </c>
      <c r="H255" s="17">
        <v>39</v>
      </c>
      <c r="I255" s="17">
        <v>34</v>
      </c>
    </row>
    <row r="256" spans="2:9" ht="48" thickBot="1">
      <c r="B256" s="27" t="s">
        <v>437</v>
      </c>
      <c r="C256" s="24">
        <v>13</v>
      </c>
      <c r="D256" s="24" t="s">
        <v>50</v>
      </c>
      <c r="E256" s="65" t="s">
        <v>435</v>
      </c>
      <c r="F256" s="25"/>
      <c r="G256" s="17">
        <v>42</v>
      </c>
      <c r="H256" s="17">
        <v>39</v>
      </c>
      <c r="I256" s="17">
        <v>34</v>
      </c>
    </row>
    <row r="257" spans="2:9" ht="48" thickBot="1">
      <c r="B257" s="27" t="s">
        <v>438</v>
      </c>
      <c r="C257" s="24">
        <v>13</v>
      </c>
      <c r="D257" s="24" t="s">
        <v>50</v>
      </c>
      <c r="E257" s="65" t="s">
        <v>436</v>
      </c>
      <c r="F257" s="25"/>
      <c r="G257" s="17">
        <v>42</v>
      </c>
      <c r="H257" s="17">
        <v>39</v>
      </c>
      <c r="I257" s="17">
        <v>34</v>
      </c>
    </row>
    <row r="258" spans="2:9" ht="32.25" thickBot="1">
      <c r="B258" s="192" t="s">
        <v>33</v>
      </c>
      <c r="C258" s="24">
        <v>13</v>
      </c>
      <c r="D258" s="24" t="s">
        <v>50</v>
      </c>
      <c r="E258" s="65" t="s">
        <v>436</v>
      </c>
      <c r="F258" s="65">
        <v>730</v>
      </c>
      <c r="G258" s="17">
        <v>42</v>
      </c>
      <c r="H258" s="17">
        <v>39</v>
      </c>
      <c r="I258" s="17">
        <v>34</v>
      </c>
    </row>
    <row r="259" spans="2:9" ht="16.5" thickBot="1">
      <c r="B259" s="108" t="s">
        <v>43</v>
      </c>
      <c r="C259" s="109"/>
      <c r="D259" s="109"/>
      <c r="E259" s="110"/>
      <c r="F259" s="110"/>
      <c r="G259" s="111">
        <f>SUM(G15+G71+G75+G81+G97+G105+G198+G226+G239+G250+G254)</f>
        <v>972513.78075000015</v>
      </c>
      <c r="H259" s="111">
        <f>SUM(H15+H71+H75+H81+H97+H105+H198+H226+H239+H250+H254)</f>
        <v>974479.00290999992</v>
      </c>
      <c r="I259" s="111">
        <f>SUM(I15+I71+I75+I81+I97+I105+I198+I226+I239+I250+I254)</f>
        <v>913733.26004999992</v>
      </c>
    </row>
    <row r="260" spans="2:9" ht="16.5" thickBot="1">
      <c r="B260" s="77" t="s">
        <v>44</v>
      </c>
      <c r="C260" s="96">
        <v>14</v>
      </c>
      <c r="D260" s="96" t="s">
        <v>50</v>
      </c>
      <c r="E260" s="100" t="s">
        <v>439</v>
      </c>
      <c r="F260" s="78">
        <v>511</v>
      </c>
      <c r="G260" s="78">
        <v>57058</v>
      </c>
      <c r="H260" s="78">
        <v>39717</v>
      </c>
      <c r="I260" s="78">
        <v>45465</v>
      </c>
    </row>
    <row r="261" spans="2:9" ht="16.5" thickBot="1">
      <c r="B261" s="108" t="s">
        <v>46</v>
      </c>
      <c r="C261" s="109"/>
      <c r="D261" s="109"/>
      <c r="E261" s="110"/>
      <c r="F261" s="110"/>
      <c r="G261" s="111">
        <f>SUM(G259:G260)</f>
        <v>1029571.7807500002</v>
      </c>
      <c r="H261" s="111">
        <f t="shared" ref="H261:I261" si="57">SUM(H259:H260)</f>
        <v>1014196.0029099999</v>
      </c>
      <c r="I261" s="111">
        <f t="shared" si="57"/>
        <v>959198.26004999992</v>
      </c>
    </row>
    <row r="263" spans="2:9" ht="15">
      <c r="H263" s="299"/>
      <c r="I263" s="299"/>
    </row>
    <row r="265" spans="2:9">
      <c r="H265" s="302"/>
      <c r="I265" s="302"/>
    </row>
  </sheetData>
  <mergeCells count="31">
    <mergeCell ref="H192:H193"/>
    <mergeCell ref="I192:I193"/>
    <mergeCell ref="H252:H253"/>
    <mergeCell ref="I252:I253"/>
    <mergeCell ref="H12:H13"/>
    <mergeCell ref="I12:I13"/>
    <mergeCell ref="E12:E13"/>
    <mergeCell ref="F12:F13"/>
    <mergeCell ref="G12:G13"/>
    <mergeCell ref="B2:I2"/>
    <mergeCell ref="B3:I3"/>
    <mergeCell ref="B4:I4"/>
    <mergeCell ref="B5:I5"/>
    <mergeCell ref="B8:I8"/>
    <mergeCell ref="B7:G7"/>
    <mergeCell ref="B9:G9"/>
    <mergeCell ref="B11:G11"/>
    <mergeCell ref="C12:C13"/>
    <mergeCell ref="D12:D13"/>
    <mergeCell ref="B192:B193"/>
    <mergeCell ref="C192:C193"/>
    <mergeCell ref="G252:G253"/>
    <mergeCell ref="B252:B253"/>
    <mergeCell ref="C252:C253"/>
    <mergeCell ref="D252:D253"/>
    <mergeCell ref="E252:E253"/>
    <mergeCell ref="F252:F253"/>
    <mergeCell ref="D192:D193"/>
    <mergeCell ref="E192:E193"/>
    <mergeCell ref="F192:F193"/>
    <mergeCell ref="G192:G193"/>
  </mergeCells>
  <pageMargins left="0" right="0" top="0.74803149606299213" bottom="0" header="0.31496062992125984" footer="0.31496062992125984"/>
  <pageSetup paperSize="9" scale="8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3:G28"/>
  <sheetViews>
    <sheetView workbookViewId="0">
      <selection activeCell="N9" sqref="N9"/>
    </sheetView>
  </sheetViews>
  <sheetFormatPr defaultRowHeight="12.75"/>
  <cols>
    <col min="1" max="1" width="7.5703125" customWidth="1"/>
    <col min="2" max="2" width="9.140625" hidden="1" customWidth="1"/>
    <col min="3" max="3" width="8.42578125" customWidth="1"/>
    <col min="4" max="4" width="35.140625" customWidth="1"/>
    <col min="5" max="5" width="19.42578125" customWidth="1"/>
    <col min="6" max="6" width="11.85546875" customWidth="1"/>
    <col min="7" max="7" width="12.7109375" customWidth="1"/>
  </cols>
  <sheetData>
    <row r="3" spans="2:7" ht="15.75">
      <c r="B3" s="317" t="s">
        <v>477</v>
      </c>
      <c r="C3" s="317"/>
      <c r="D3" s="317"/>
      <c r="E3" s="317"/>
      <c r="F3" s="317"/>
      <c r="G3" s="317"/>
    </row>
    <row r="4" spans="2:7" ht="15.75">
      <c r="B4" s="317" t="s">
        <v>117</v>
      </c>
      <c r="C4" s="317"/>
      <c r="D4" s="317"/>
      <c r="E4" s="317"/>
      <c r="F4" s="317"/>
      <c r="G4" s="317"/>
    </row>
    <row r="5" spans="2:7" ht="15.75">
      <c r="B5" s="317" t="s">
        <v>59</v>
      </c>
      <c r="C5" s="317"/>
      <c r="D5" s="317"/>
      <c r="E5" s="317"/>
      <c r="F5" s="317"/>
      <c r="G5" s="317"/>
    </row>
    <row r="6" spans="2:7" ht="15.75">
      <c r="B6" s="317" t="s">
        <v>494</v>
      </c>
      <c r="C6" s="317"/>
      <c r="D6" s="317"/>
      <c r="E6" s="317"/>
      <c r="F6" s="317"/>
      <c r="G6" s="317"/>
    </row>
    <row r="7" spans="2:7" ht="18">
      <c r="B7" s="44"/>
      <c r="C7" s="45"/>
      <c r="D7" s="45"/>
      <c r="E7" s="45"/>
      <c r="F7" s="45"/>
    </row>
    <row r="8" spans="2:7" ht="18">
      <c r="B8" s="45"/>
      <c r="C8" s="409"/>
      <c r="D8" s="409"/>
      <c r="E8" s="409"/>
      <c r="F8" s="45"/>
    </row>
    <row r="9" spans="2:7" ht="74.25" customHeight="1">
      <c r="B9" s="318" t="s">
        <v>470</v>
      </c>
      <c r="C9" s="318"/>
      <c r="D9" s="318"/>
      <c r="E9" s="318"/>
      <c r="F9" s="318"/>
      <c r="G9" s="318"/>
    </row>
    <row r="10" spans="2:7">
      <c r="B10" s="36"/>
      <c r="C10" s="36"/>
      <c r="D10" s="36"/>
      <c r="E10" s="41" t="s">
        <v>159</v>
      </c>
    </row>
    <row r="11" spans="2:7" ht="15.75">
      <c r="B11" s="36"/>
      <c r="C11" s="269" t="s">
        <v>141</v>
      </c>
      <c r="D11" s="270" t="s">
        <v>142</v>
      </c>
      <c r="E11" s="270" t="s">
        <v>382</v>
      </c>
      <c r="F11" s="270" t="s">
        <v>440</v>
      </c>
      <c r="G11" s="270" t="s">
        <v>464</v>
      </c>
    </row>
    <row r="12" spans="2:7" ht="21" customHeight="1">
      <c r="B12" s="36"/>
      <c r="C12" s="269">
        <v>1</v>
      </c>
      <c r="D12" s="269" t="s">
        <v>143</v>
      </c>
      <c r="E12" s="271">
        <v>0</v>
      </c>
      <c r="F12" s="271">
        <v>0</v>
      </c>
      <c r="G12" s="271">
        <v>0</v>
      </c>
    </row>
    <row r="13" spans="2:7" ht="21" customHeight="1">
      <c r="B13" s="36"/>
      <c r="C13" s="269">
        <v>2</v>
      </c>
      <c r="D13" s="269" t="s">
        <v>144</v>
      </c>
      <c r="E13" s="271">
        <v>555</v>
      </c>
      <c r="F13" s="271">
        <v>597.70000000000005</v>
      </c>
      <c r="G13" s="271">
        <v>766</v>
      </c>
    </row>
    <row r="14" spans="2:7" ht="21" customHeight="1">
      <c r="B14" s="36"/>
      <c r="C14" s="269">
        <v>3</v>
      </c>
      <c r="D14" s="269" t="s">
        <v>145</v>
      </c>
      <c r="E14" s="271">
        <v>227.2</v>
      </c>
      <c r="F14" s="271">
        <v>261.3</v>
      </c>
      <c r="G14" s="271">
        <v>329.3</v>
      </c>
    </row>
    <row r="15" spans="2:7" ht="21" customHeight="1">
      <c r="B15" s="36"/>
      <c r="C15" s="269">
        <v>4</v>
      </c>
      <c r="D15" s="269" t="s">
        <v>146</v>
      </c>
      <c r="E15" s="271">
        <v>227.2</v>
      </c>
      <c r="F15" s="271">
        <v>261.3</v>
      </c>
      <c r="G15" s="271">
        <v>329.3</v>
      </c>
    </row>
    <row r="16" spans="2:7" ht="21" customHeight="1">
      <c r="B16" s="36"/>
      <c r="C16" s="269">
        <v>5</v>
      </c>
      <c r="D16" s="269" t="s">
        <v>147</v>
      </c>
      <c r="E16" s="271">
        <v>227.2</v>
      </c>
      <c r="F16" s="271">
        <v>261.3</v>
      </c>
      <c r="G16" s="271">
        <v>329.3</v>
      </c>
    </row>
    <row r="17" spans="2:7" ht="21" customHeight="1">
      <c r="B17" s="36"/>
      <c r="C17" s="269">
        <v>6</v>
      </c>
      <c r="D17" s="269" t="s">
        <v>148</v>
      </c>
      <c r="E17" s="271">
        <v>227.2</v>
      </c>
      <c r="F17" s="271">
        <v>261.3</v>
      </c>
      <c r="G17" s="271">
        <v>329.3</v>
      </c>
    </row>
    <row r="18" spans="2:7" ht="21" customHeight="1">
      <c r="B18" s="36"/>
      <c r="C18" s="269">
        <v>7</v>
      </c>
      <c r="D18" s="269" t="s">
        <v>149</v>
      </c>
      <c r="E18" s="271">
        <v>227.2</v>
      </c>
      <c r="F18" s="271">
        <v>261.3</v>
      </c>
      <c r="G18" s="271">
        <v>329.3</v>
      </c>
    </row>
    <row r="19" spans="2:7" ht="21" customHeight="1">
      <c r="B19" s="36"/>
      <c r="C19" s="269">
        <v>8</v>
      </c>
      <c r="D19" s="269" t="s">
        <v>150</v>
      </c>
      <c r="E19" s="271">
        <v>227.2</v>
      </c>
      <c r="F19" s="271">
        <v>261.3</v>
      </c>
      <c r="G19" s="271">
        <v>329.3</v>
      </c>
    </row>
    <row r="20" spans="2:7" ht="21" customHeight="1">
      <c r="B20" s="36"/>
      <c r="C20" s="269">
        <v>9</v>
      </c>
      <c r="D20" s="269" t="s">
        <v>151</v>
      </c>
      <c r="E20" s="271">
        <v>227.2</v>
      </c>
      <c r="F20" s="271">
        <v>261.3</v>
      </c>
      <c r="G20" s="271">
        <v>329.3</v>
      </c>
    </row>
    <row r="21" spans="2:7" ht="21" customHeight="1">
      <c r="B21" s="36"/>
      <c r="C21" s="269">
        <v>10</v>
      </c>
      <c r="D21" s="269" t="s">
        <v>152</v>
      </c>
      <c r="E21" s="271">
        <v>227.2</v>
      </c>
      <c r="F21" s="271">
        <v>261.3</v>
      </c>
      <c r="G21" s="271">
        <v>329.3</v>
      </c>
    </row>
    <row r="22" spans="2:7" ht="21" customHeight="1">
      <c r="B22" s="36"/>
      <c r="C22" s="269">
        <v>11</v>
      </c>
      <c r="D22" s="269" t="s">
        <v>153</v>
      </c>
      <c r="E22" s="271">
        <v>227.2</v>
      </c>
      <c r="F22" s="271">
        <v>261.3</v>
      </c>
      <c r="G22" s="271">
        <v>329.3</v>
      </c>
    </row>
    <row r="23" spans="2:7" ht="21" customHeight="1">
      <c r="B23" s="36"/>
      <c r="C23" s="269">
        <v>12</v>
      </c>
      <c r="D23" s="269" t="s">
        <v>154</v>
      </c>
      <c r="E23" s="271">
        <v>555</v>
      </c>
      <c r="F23" s="271">
        <v>597.70000000000005</v>
      </c>
      <c r="G23" s="271">
        <v>766</v>
      </c>
    </row>
    <row r="24" spans="2:7" ht="21" customHeight="1">
      <c r="B24" s="36"/>
      <c r="C24" s="269">
        <v>13</v>
      </c>
      <c r="D24" s="269" t="s">
        <v>155</v>
      </c>
      <c r="E24" s="271">
        <v>227.2</v>
      </c>
      <c r="F24" s="271">
        <v>261.3</v>
      </c>
      <c r="G24" s="271">
        <v>329.3</v>
      </c>
    </row>
    <row r="25" spans="2:7" ht="21" customHeight="1">
      <c r="B25" s="36"/>
      <c r="C25" s="269">
        <v>14</v>
      </c>
      <c r="D25" s="269" t="s">
        <v>156</v>
      </c>
      <c r="E25" s="271">
        <v>227.2</v>
      </c>
      <c r="F25" s="271">
        <v>261.3</v>
      </c>
      <c r="G25" s="271">
        <v>329.3</v>
      </c>
    </row>
    <row r="26" spans="2:7" ht="21" customHeight="1">
      <c r="B26" s="36"/>
      <c r="C26" s="269">
        <v>15</v>
      </c>
      <c r="D26" s="269" t="s">
        <v>157</v>
      </c>
      <c r="E26" s="271">
        <v>227.2</v>
      </c>
      <c r="F26" s="271">
        <v>261.3</v>
      </c>
      <c r="G26" s="271">
        <v>329.3</v>
      </c>
    </row>
    <row r="27" spans="2:7" ht="21" customHeight="1">
      <c r="B27" s="36"/>
      <c r="C27" s="269"/>
      <c r="D27" s="270" t="s">
        <v>158</v>
      </c>
      <c r="E27" s="271">
        <f>SUM(E12:E26)</f>
        <v>3836.3999999999992</v>
      </c>
      <c r="F27" s="271">
        <f t="shared" ref="F27:G27" si="0">SUM(F12:F26)</f>
        <v>4331.0000000000009</v>
      </c>
      <c r="G27" s="271">
        <f t="shared" si="0"/>
        <v>5483.6000000000013</v>
      </c>
    </row>
    <row r="28" spans="2:7" ht="15.75">
      <c r="B28" s="34"/>
    </row>
  </sheetData>
  <mergeCells count="6">
    <mergeCell ref="B9:G9"/>
    <mergeCell ref="C8:E8"/>
    <mergeCell ref="B3:G3"/>
    <mergeCell ref="B4:G4"/>
    <mergeCell ref="B5:G5"/>
    <mergeCell ref="B6:G6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4"/>
  <sheetViews>
    <sheetView topLeftCell="A4" workbookViewId="0">
      <selection activeCell="B9" sqref="B9:B23"/>
    </sheetView>
  </sheetViews>
  <sheetFormatPr defaultRowHeight="12.75"/>
  <cols>
    <col min="1" max="1" width="3.42578125" customWidth="1"/>
    <col min="3" max="3" width="44.140625" customWidth="1"/>
    <col min="4" max="4" width="14.85546875" customWidth="1"/>
    <col min="5" max="5" width="13.7109375" customWidth="1"/>
    <col min="6" max="6" width="14.28515625" customWidth="1"/>
  </cols>
  <sheetData>
    <row r="1" spans="2:6" ht="15.75">
      <c r="B1" s="317" t="s">
        <v>478</v>
      </c>
      <c r="C1" s="317"/>
      <c r="D1" s="317"/>
      <c r="E1" s="317"/>
      <c r="F1" s="317"/>
    </row>
    <row r="2" spans="2:6" ht="15.75">
      <c r="B2" s="317" t="s">
        <v>140</v>
      </c>
      <c r="C2" s="317"/>
      <c r="D2" s="317"/>
      <c r="E2" s="317"/>
      <c r="F2" s="317"/>
    </row>
    <row r="3" spans="2:6" ht="15.75">
      <c r="B3" s="317" t="s">
        <v>59</v>
      </c>
      <c r="C3" s="317"/>
      <c r="D3" s="317"/>
      <c r="E3" s="317"/>
      <c r="F3" s="317"/>
    </row>
    <row r="4" spans="2:6" ht="15.75">
      <c r="B4" s="317" t="s">
        <v>494</v>
      </c>
      <c r="C4" s="317"/>
      <c r="D4" s="317"/>
      <c r="E4" s="317"/>
      <c r="F4" s="317"/>
    </row>
    <row r="5" spans="2:6" ht="18">
      <c r="B5" s="384"/>
      <c r="C5" s="384"/>
      <c r="D5" s="384"/>
      <c r="E5" s="42"/>
    </row>
    <row r="6" spans="2:6" ht="70.5" customHeight="1">
      <c r="B6" s="318" t="s">
        <v>471</v>
      </c>
      <c r="C6" s="318"/>
      <c r="D6" s="318"/>
      <c r="E6" s="318"/>
    </row>
    <row r="7" spans="2:6" ht="0.75" customHeight="1" thickBot="1">
      <c r="B7" s="36"/>
      <c r="C7" s="36"/>
      <c r="D7" s="36"/>
    </row>
    <row r="8" spans="2:6" ht="50.25" customHeight="1" thickBot="1">
      <c r="B8" s="37" t="s">
        <v>141</v>
      </c>
      <c r="C8" s="38" t="s">
        <v>142</v>
      </c>
      <c r="D8" s="38" t="s">
        <v>382</v>
      </c>
      <c r="E8" s="180" t="s">
        <v>440</v>
      </c>
      <c r="F8" s="180" t="s">
        <v>464</v>
      </c>
    </row>
    <row r="9" spans="2:6" ht="24.95" customHeight="1" thickBot="1">
      <c r="B9" s="314">
        <v>1</v>
      </c>
      <c r="C9" s="5" t="s">
        <v>143</v>
      </c>
      <c r="D9" s="170">
        <v>10338</v>
      </c>
      <c r="E9" s="170">
        <v>7175</v>
      </c>
      <c r="F9" s="170">
        <v>8400</v>
      </c>
    </row>
    <row r="10" spans="2:6" ht="24.95" customHeight="1" thickBot="1">
      <c r="B10" s="314">
        <v>2</v>
      </c>
      <c r="C10" s="5" t="s">
        <v>144</v>
      </c>
      <c r="D10" s="171">
        <v>6397</v>
      </c>
      <c r="E10" s="171">
        <v>4595</v>
      </c>
      <c r="F10" s="171">
        <v>5100</v>
      </c>
    </row>
    <row r="11" spans="2:6" ht="24.95" customHeight="1" thickBot="1">
      <c r="B11" s="314">
        <v>3</v>
      </c>
      <c r="C11" s="5" t="s">
        <v>145</v>
      </c>
      <c r="D11" s="170">
        <v>2248</v>
      </c>
      <c r="E11" s="170">
        <v>1723</v>
      </c>
      <c r="F11" s="170">
        <v>1800</v>
      </c>
    </row>
    <row r="12" spans="2:6" ht="24.95" customHeight="1" thickBot="1">
      <c r="B12" s="314">
        <v>4</v>
      </c>
      <c r="C12" s="5" t="s">
        <v>146</v>
      </c>
      <c r="D12" s="171">
        <v>3082</v>
      </c>
      <c r="E12" s="171">
        <v>1917</v>
      </c>
      <c r="F12" s="171">
        <v>2450</v>
      </c>
    </row>
    <row r="13" spans="2:6" ht="24.95" customHeight="1" thickBot="1">
      <c r="B13" s="314">
        <v>5</v>
      </c>
      <c r="C13" s="5" t="s">
        <v>147</v>
      </c>
      <c r="D13" s="170">
        <v>3163</v>
      </c>
      <c r="E13" s="170">
        <v>2193</v>
      </c>
      <c r="F13" s="170">
        <v>2510</v>
      </c>
    </row>
    <row r="14" spans="2:6" ht="24.95" customHeight="1" thickBot="1">
      <c r="B14" s="314">
        <v>6</v>
      </c>
      <c r="C14" s="5" t="s">
        <v>148</v>
      </c>
      <c r="D14" s="171">
        <v>2364</v>
      </c>
      <c r="E14" s="171">
        <v>1644</v>
      </c>
      <c r="F14" s="171">
        <v>1884</v>
      </c>
    </row>
    <row r="15" spans="2:6" ht="24.95" customHeight="1" thickBot="1">
      <c r="B15" s="314">
        <v>7</v>
      </c>
      <c r="C15" s="5" t="s">
        <v>149</v>
      </c>
      <c r="D15" s="170">
        <v>4675</v>
      </c>
      <c r="E15" s="170">
        <v>3462</v>
      </c>
      <c r="F15" s="170">
        <v>3725</v>
      </c>
    </row>
    <row r="16" spans="2:6" ht="24.95" customHeight="1" thickBot="1">
      <c r="B16" s="314">
        <v>8</v>
      </c>
      <c r="C16" s="5" t="s">
        <v>150</v>
      </c>
      <c r="D16" s="171">
        <v>3230</v>
      </c>
      <c r="E16" s="171">
        <v>2154</v>
      </c>
      <c r="F16" s="171">
        <v>2654</v>
      </c>
    </row>
    <row r="17" spans="2:6" ht="24.95" customHeight="1" thickBot="1">
      <c r="B17" s="314">
        <v>9</v>
      </c>
      <c r="C17" s="5" t="s">
        <v>151</v>
      </c>
      <c r="D17" s="170">
        <v>2724</v>
      </c>
      <c r="E17" s="170">
        <v>1794</v>
      </c>
      <c r="F17" s="170">
        <v>2171</v>
      </c>
    </row>
    <row r="18" spans="2:6" ht="24.95" customHeight="1" thickBot="1">
      <c r="B18" s="314">
        <v>10</v>
      </c>
      <c r="C18" s="5" t="s">
        <v>152</v>
      </c>
      <c r="D18" s="171">
        <v>3023</v>
      </c>
      <c r="E18" s="171">
        <v>2075</v>
      </c>
      <c r="F18" s="171">
        <v>2409</v>
      </c>
    </row>
    <row r="19" spans="2:6" ht="24.95" customHeight="1" thickBot="1">
      <c r="B19" s="314">
        <v>11</v>
      </c>
      <c r="C19" s="5" t="s">
        <v>153</v>
      </c>
      <c r="D19" s="170">
        <v>3796</v>
      </c>
      <c r="E19" s="170">
        <v>2444</v>
      </c>
      <c r="F19" s="170">
        <v>2786</v>
      </c>
    </row>
    <row r="20" spans="2:6" ht="24.95" customHeight="1" thickBot="1">
      <c r="B20" s="314">
        <v>12</v>
      </c>
      <c r="C20" s="5" t="s">
        <v>154</v>
      </c>
      <c r="D20" s="171">
        <v>3786</v>
      </c>
      <c r="E20" s="171">
        <v>2532</v>
      </c>
      <c r="F20" s="171">
        <v>3017</v>
      </c>
    </row>
    <row r="21" spans="2:6" ht="24.95" customHeight="1" thickBot="1">
      <c r="B21" s="314">
        <v>13</v>
      </c>
      <c r="C21" s="5" t="s">
        <v>155</v>
      </c>
      <c r="D21" s="170">
        <v>3094</v>
      </c>
      <c r="E21" s="170">
        <v>2154</v>
      </c>
      <c r="F21" s="170">
        <v>2465</v>
      </c>
    </row>
    <row r="22" spans="2:6" ht="24.95" customHeight="1" thickBot="1">
      <c r="B22" s="314">
        <v>14</v>
      </c>
      <c r="C22" s="5" t="s">
        <v>156</v>
      </c>
      <c r="D22" s="171">
        <v>2484</v>
      </c>
      <c r="E22" s="171">
        <v>1791</v>
      </c>
      <c r="F22" s="171">
        <v>1979</v>
      </c>
    </row>
    <row r="23" spans="2:6" ht="24.95" customHeight="1" thickBot="1">
      <c r="B23" s="314">
        <v>15</v>
      </c>
      <c r="C23" s="5" t="s">
        <v>157</v>
      </c>
      <c r="D23" s="170">
        <v>2654</v>
      </c>
      <c r="E23" s="170">
        <v>2064</v>
      </c>
      <c r="F23" s="170">
        <v>2115</v>
      </c>
    </row>
    <row r="24" spans="2:6" ht="24.95" customHeight="1" thickBot="1">
      <c r="B24" s="21"/>
      <c r="C24" s="40" t="s">
        <v>158</v>
      </c>
      <c r="D24" s="39">
        <f>SUM(D9:D23)</f>
        <v>57058</v>
      </c>
      <c r="E24" s="39">
        <f>SUM(E9:E23)</f>
        <v>39717</v>
      </c>
      <c r="F24" s="39">
        <f>SUM(F9:F23)</f>
        <v>45465</v>
      </c>
    </row>
  </sheetData>
  <mergeCells count="6">
    <mergeCell ref="B6:E6"/>
    <mergeCell ref="B5:D5"/>
    <mergeCell ref="B1:F1"/>
    <mergeCell ref="B2:F2"/>
    <mergeCell ref="B3:F3"/>
    <mergeCell ref="B4:F4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3:F26"/>
  <sheetViews>
    <sheetView workbookViewId="0">
      <selection activeCell="M14" sqref="M14"/>
    </sheetView>
  </sheetViews>
  <sheetFormatPr defaultRowHeight="12.75"/>
  <cols>
    <col min="1" max="1" width="6" customWidth="1"/>
    <col min="2" max="2" width="5.5703125" customWidth="1"/>
    <col min="3" max="3" width="39.140625" customWidth="1"/>
    <col min="4" max="4" width="17.85546875" customWidth="1"/>
    <col min="5" max="5" width="14.7109375" customWidth="1"/>
    <col min="6" max="6" width="12.7109375" customWidth="1"/>
  </cols>
  <sheetData>
    <row r="3" spans="2:6" ht="15.75">
      <c r="B3" s="317" t="s">
        <v>479</v>
      </c>
      <c r="C3" s="317"/>
      <c r="D3" s="317"/>
      <c r="E3" s="317"/>
      <c r="F3" s="317"/>
    </row>
    <row r="4" spans="2:6" ht="15.75">
      <c r="B4" s="317" t="s">
        <v>140</v>
      </c>
      <c r="C4" s="317"/>
      <c r="D4" s="317"/>
      <c r="E4" s="317"/>
      <c r="F4" s="317"/>
    </row>
    <row r="5" spans="2:6" ht="15.75">
      <c r="B5" s="317" t="s">
        <v>59</v>
      </c>
      <c r="C5" s="317"/>
      <c r="D5" s="317"/>
      <c r="E5" s="317"/>
      <c r="F5" s="317"/>
    </row>
    <row r="6" spans="2:6" ht="15.75">
      <c r="B6" s="317" t="s">
        <v>494</v>
      </c>
      <c r="C6" s="317"/>
      <c r="D6" s="317"/>
      <c r="E6" s="317"/>
      <c r="F6" s="317"/>
    </row>
    <row r="7" spans="2:6" ht="18">
      <c r="B7" s="384"/>
      <c r="C7" s="384"/>
      <c r="D7" s="42"/>
    </row>
    <row r="8" spans="2:6" ht="113.25" customHeight="1">
      <c r="B8" s="318" t="s">
        <v>480</v>
      </c>
      <c r="C8" s="318"/>
      <c r="D8" s="318"/>
      <c r="E8" s="318"/>
      <c r="F8" s="318"/>
    </row>
    <row r="9" spans="2:6" ht="13.5" thickBot="1">
      <c r="B9" s="36"/>
      <c r="C9" s="36"/>
    </row>
    <row r="10" spans="2:6" ht="38.25" thickBot="1">
      <c r="B10" s="37" t="s">
        <v>141</v>
      </c>
      <c r="C10" s="180" t="s">
        <v>142</v>
      </c>
      <c r="D10" s="180" t="s">
        <v>382</v>
      </c>
      <c r="E10" s="180" t="s">
        <v>440</v>
      </c>
      <c r="F10" s="180" t="s">
        <v>464</v>
      </c>
    </row>
    <row r="11" spans="2:6" ht="18.95" customHeight="1">
      <c r="B11" s="181">
        <v>1</v>
      </c>
      <c r="C11" s="181" t="s">
        <v>143</v>
      </c>
      <c r="D11" s="182">
        <v>84.39</v>
      </c>
      <c r="E11" s="182">
        <v>24.294779999999999</v>
      </c>
      <c r="F11" s="182">
        <v>22.029669999999999</v>
      </c>
    </row>
    <row r="12" spans="2:6" ht="18.95" customHeight="1">
      <c r="B12" s="183">
        <v>2</v>
      </c>
      <c r="C12" s="183" t="s">
        <v>144</v>
      </c>
      <c r="D12" s="184"/>
      <c r="E12" s="184"/>
      <c r="F12" s="184"/>
    </row>
    <row r="13" spans="2:6" ht="18.95" customHeight="1">
      <c r="B13" s="183">
        <v>3</v>
      </c>
      <c r="C13" s="183" t="s">
        <v>145</v>
      </c>
      <c r="D13" s="184"/>
      <c r="E13" s="184"/>
      <c r="F13" s="184"/>
    </row>
    <row r="14" spans="2:6" ht="18.95" customHeight="1">
      <c r="B14" s="183">
        <v>4</v>
      </c>
      <c r="C14" s="183" t="s">
        <v>146</v>
      </c>
      <c r="D14" s="184"/>
      <c r="E14" s="184"/>
      <c r="F14" s="184"/>
    </row>
    <row r="15" spans="2:6" ht="18.95" customHeight="1">
      <c r="B15" s="183">
        <v>5</v>
      </c>
      <c r="C15" s="183" t="s">
        <v>147</v>
      </c>
      <c r="D15" s="184"/>
      <c r="E15" s="184"/>
      <c r="F15" s="184"/>
    </row>
    <row r="16" spans="2:6" ht="18.95" customHeight="1">
      <c r="B16" s="183">
        <v>6</v>
      </c>
      <c r="C16" s="183" t="s">
        <v>148</v>
      </c>
      <c r="D16" s="184"/>
      <c r="E16" s="184"/>
      <c r="F16" s="184"/>
    </row>
    <row r="17" spans="2:6" ht="18.95" customHeight="1">
      <c r="B17" s="183">
        <v>7</v>
      </c>
      <c r="C17" s="183" t="s">
        <v>149</v>
      </c>
      <c r="D17" s="184"/>
      <c r="E17" s="184"/>
      <c r="F17" s="184"/>
    </row>
    <row r="18" spans="2:6" ht="18.95" customHeight="1">
      <c r="B18" s="183">
        <v>8</v>
      </c>
      <c r="C18" s="183" t="s">
        <v>150</v>
      </c>
      <c r="D18" s="184"/>
      <c r="E18" s="184"/>
      <c r="F18" s="184"/>
    </row>
    <row r="19" spans="2:6" ht="18.95" customHeight="1">
      <c r="B19" s="183">
        <v>9</v>
      </c>
      <c r="C19" s="183" t="s">
        <v>151</v>
      </c>
      <c r="D19" s="184"/>
      <c r="E19" s="184"/>
      <c r="F19" s="184"/>
    </row>
    <row r="20" spans="2:6" ht="18.95" customHeight="1">
      <c r="B20" s="183">
        <v>10</v>
      </c>
      <c r="C20" s="183" t="s">
        <v>152</v>
      </c>
      <c r="D20" s="184"/>
      <c r="E20" s="184"/>
      <c r="F20" s="184"/>
    </row>
    <row r="21" spans="2:6" ht="18.95" customHeight="1">
      <c r="B21" s="183">
        <v>11</v>
      </c>
      <c r="C21" s="183" t="s">
        <v>153</v>
      </c>
      <c r="D21" s="184"/>
      <c r="E21" s="184"/>
      <c r="F21" s="184"/>
    </row>
    <row r="22" spans="2:6" ht="18.95" customHeight="1">
      <c r="B22" s="183">
        <v>12</v>
      </c>
      <c r="C22" s="183" t="s">
        <v>154</v>
      </c>
      <c r="D22" s="184"/>
      <c r="E22" s="184"/>
      <c r="F22" s="184"/>
    </row>
    <row r="23" spans="2:6" ht="18.95" customHeight="1">
      <c r="B23" s="183">
        <v>13</v>
      </c>
      <c r="C23" s="183" t="s">
        <v>155</v>
      </c>
      <c r="D23" s="184"/>
      <c r="E23" s="184"/>
      <c r="F23" s="184"/>
    </row>
    <row r="24" spans="2:6" ht="18.95" customHeight="1">
      <c r="B24" s="183">
        <v>14</v>
      </c>
      <c r="C24" s="183" t="s">
        <v>156</v>
      </c>
      <c r="D24" s="184"/>
      <c r="E24" s="184"/>
      <c r="F24" s="184"/>
    </row>
    <row r="25" spans="2:6" ht="18.95" customHeight="1" thickBot="1">
      <c r="B25" s="185">
        <v>15</v>
      </c>
      <c r="C25" s="185" t="s">
        <v>157</v>
      </c>
      <c r="D25" s="186"/>
      <c r="E25" s="186"/>
      <c r="F25" s="186"/>
    </row>
    <row r="26" spans="2:6" ht="18.95" customHeight="1" thickBot="1">
      <c r="B26" s="187"/>
      <c r="C26" s="188" t="s">
        <v>158</v>
      </c>
      <c r="D26" s="189">
        <f>SUM(D11:D25)</f>
        <v>84.39</v>
      </c>
      <c r="E26" s="189">
        <f t="shared" ref="E26:F26" si="0">SUM(E11:E25)</f>
        <v>24.294779999999999</v>
      </c>
      <c r="F26" s="189">
        <f t="shared" si="0"/>
        <v>22.029669999999999</v>
      </c>
    </row>
  </sheetData>
  <mergeCells count="6">
    <mergeCell ref="B8:F8"/>
    <mergeCell ref="B7:C7"/>
    <mergeCell ref="B3:F3"/>
    <mergeCell ref="B4:F4"/>
    <mergeCell ref="B5:F5"/>
    <mergeCell ref="B6:F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12</vt:i4>
      </vt:variant>
    </vt:vector>
  </HeadingPairs>
  <TitlesOfParts>
    <vt:vector size="12" baseType="lpstr">
      <vt:lpstr>пр№1</vt:lpstr>
      <vt:lpstr>пр№2</vt:lpstr>
      <vt:lpstr>пр№3</vt:lpstr>
      <vt:lpstr>пр№4</vt:lpstr>
      <vt:lpstr>пр№5</vt:lpstr>
      <vt:lpstr>пр№6</vt:lpstr>
      <vt:lpstr>пр№7</vt:lpstr>
      <vt:lpstr>ПР№8</vt:lpstr>
      <vt:lpstr>ПР№9</vt:lpstr>
      <vt:lpstr>ПР 10</vt:lpstr>
      <vt:lpstr>ПР11</vt:lpstr>
      <vt:lpstr>ПР 12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raisat</cp:lastModifiedBy>
  <cp:lastPrinted>2026-01-12T10:42:20Z</cp:lastPrinted>
  <dcterms:created xsi:type="dcterms:W3CDTF">2016-12-16T07:53:17Z</dcterms:created>
  <dcterms:modified xsi:type="dcterms:W3CDTF">2026-01-13T06:49:27Z</dcterms:modified>
</cp:coreProperties>
</file>